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postnl-my.sharepoint.com/personal/nelleke_van_der_meer_postnl_nl/Documents/2021/Portal/Privacy/"/>
    </mc:Choice>
  </mc:AlternateContent>
  <xr:revisionPtr revIDLastSave="20" documentId="8_{08B63C9C-60ED-4D08-9D02-ACB168392DB9}" xr6:coauthVersionLast="47" xr6:coauthVersionMax="47" xr10:uidLastSave="{38D1C1E7-1052-477F-A9A1-6B057EA3FA23}"/>
  <bookViews>
    <workbookView xWindow="-108" yWindow="-108" windowWidth="23256" windowHeight="12576" activeTab="4" xr2:uid="{00000000-000D-0000-FFFF-FFFF00000000}"/>
  </bookViews>
  <sheets>
    <sheet name="Inschatting" sheetId="1" r:id="rId1"/>
    <sheet name="DPIA Light" sheetId="6" r:id="rId2"/>
    <sheet name="Actie DPIA Light" sheetId="9" r:id="rId3"/>
    <sheet name="DPIA Full" sheetId="12" r:id="rId4"/>
    <sheet name="Menu"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9" l="1"/>
  <c r="F12" i="6"/>
  <c r="F64" i="12" l="1"/>
  <c r="F61" i="12"/>
  <c r="E59" i="12"/>
  <c r="F56" i="12"/>
  <c r="F46" i="12"/>
  <c r="F48" i="12"/>
  <c r="F43" i="12"/>
  <c r="F40" i="12"/>
  <c r="F35" i="12"/>
  <c r="F32" i="12"/>
  <c r="F25" i="12"/>
  <c r="F18" i="12"/>
  <c r="F72" i="12"/>
  <c r="F71" i="12"/>
  <c r="F70" i="12"/>
  <c r="F68" i="12"/>
  <c r="F66" i="12"/>
  <c r="F62" i="12"/>
  <c r="F60" i="12"/>
  <c r="F59" i="12"/>
  <c r="F53" i="12"/>
  <c r="F51" i="12"/>
  <c r="F49" i="12"/>
  <c r="F52" i="12"/>
  <c r="F45" i="12"/>
  <c r="F9" i="12"/>
  <c r="F26" i="12"/>
  <c r="F24" i="12"/>
  <c r="F23" i="12"/>
  <c r="F38" i="12"/>
  <c r="F37" i="12"/>
  <c r="F34" i="12"/>
  <c r="F30" i="12"/>
  <c r="F42" i="12"/>
  <c r="F41" i="12"/>
  <c r="F8" i="6"/>
  <c r="A5" i="9" s="1"/>
  <c r="C12" i="1"/>
  <c r="D12" i="1" s="1"/>
  <c r="F7" i="6"/>
  <c r="A4" i="9" s="1"/>
  <c r="A2" i="9"/>
  <c r="F19" i="6"/>
  <c r="F10" i="6"/>
  <c r="A6" i="9" s="1"/>
  <c r="F24" i="6"/>
  <c r="A12" i="9" s="1"/>
  <c r="F14" i="6"/>
  <c r="A8" i="9" s="1"/>
  <c r="D6" i="6"/>
  <c r="E6" i="6"/>
  <c r="D23" i="1"/>
  <c r="C23" i="1"/>
  <c r="D21" i="1"/>
  <c r="F18" i="6"/>
  <c r="F22" i="6"/>
  <c r="A11" i="9" s="1"/>
  <c r="F21" i="6"/>
  <c r="A10" i="9" s="1"/>
  <c r="F20" i="6"/>
  <c r="A9" i="9" s="1"/>
  <c r="C21" i="1"/>
  <c r="C14" i="1"/>
  <c r="D14" i="1" s="1"/>
  <c r="C9" i="1"/>
  <c r="D9" i="1" s="1"/>
  <c r="C11" i="1"/>
  <c r="D11" i="1" s="1"/>
  <c r="C13" i="1"/>
  <c r="D13" i="1" s="1"/>
  <c r="C15" i="1"/>
  <c r="D15" i="1" s="1"/>
  <c r="C17" i="1"/>
  <c r="D17" i="1" s="1"/>
  <c r="C18" i="1"/>
  <c r="D18" i="1" s="1"/>
  <c r="C19" i="1"/>
  <c r="D19" i="1" s="1"/>
  <c r="F6" i="6" l="1"/>
  <c r="A3" i="9" s="1"/>
  <c r="B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Ekeren, Caroline van</author>
  </authors>
  <commentList>
    <comment ref="A9" authorId="0" shapeId="0" xr:uid="{00000000-0006-0000-0000-000001000000}">
      <text>
        <r>
          <rPr>
            <b/>
            <sz val="9"/>
            <color indexed="81"/>
            <rFont val="Tahoma"/>
            <family val="2"/>
          </rPr>
          <t>Ekeren, Caroline van:</t>
        </r>
        <r>
          <rPr>
            <sz val="9"/>
            <color indexed="81"/>
            <rFont val="Tahoma"/>
            <family val="2"/>
          </rPr>
          <t xml:space="preserve">
Op welke categorie personen is de applicatie hoofdzakelijk gericht?</t>
        </r>
      </text>
    </comment>
    <comment ref="A21" authorId="0" shapeId="0" xr:uid="{00000000-0006-0000-0000-000002000000}">
      <text>
        <r>
          <rPr>
            <b/>
            <sz val="9"/>
            <color indexed="81"/>
            <rFont val="Tahoma"/>
            <family val="2"/>
          </rPr>
          <t>Ekeren, Caroline van:</t>
        </r>
        <r>
          <rPr>
            <sz val="9"/>
            <color indexed="81"/>
            <rFont val="Tahoma"/>
            <family val="2"/>
          </rPr>
          <t xml:space="preserve">
Derden zijn alle partijen die persoonsgegevens verwerken. Onder verwerken valt onder andere: vastleggen, opslaan, bijwerken wijzigen, verstrekken. Derden waar wij vaak mee te maken hebben zijn bijvoorbeeld Paas/Saas/Iaas leveranciers. </t>
        </r>
      </text>
    </comment>
    <comment ref="A22" authorId="0" shapeId="0" xr:uid="{00000000-0006-0000-0000-000003000000}">
      <text>
        <r>
          <rPr>
            <b/>
            <sz val="9"/>
            <color indexed="81"/>
            <rFont val="Tahoma"/>
            <family val="2"/>
          </rPr>
          <t>Ekeren, Caroline van:</t>
        </r>
        <r>
          <rPr>
            <sz val="9"/>
            <color indexed="81"/>
            <rFont val="Tahoma"/>
            <family val="2"/>
          </rPr>
          <t xml:space="preserve">
</t>
        </r>
      </text>
    </comment>
    <comment ref="A23" authorId="0" shapeId="0" xr:uid="{00000000-0006-0000-0000-000004000000}">
      <text>
        <r>
          <rPr>
            <b/>
            <sz val="9"/>
            <color indexed="81"/>
            <rFont val="Tahoma"/>
            <family val="2"/>
          </rPr>
          <t>Ekeren, Caroline van:</t>
        </r>
        <r>
          <rPr>
            <sz val="9"/>
            <color indexed="81"/>
            <rFont val="Tahoma"/>
            <family val="2"/>
          </rPr>
          <t xml:space="preserve">
De Europese Commissie besluit welke landen, buiten de EER-landen, een adequaat niveau van privacy- en gegevensbescherming waarborgen (vergeleken met Europese regels). Met deze landen kunnen EER-landen gegevens uitwisselen. Zie deze site voor de meest recente lijst van landen die goed zijn gekeurd door de Europese Commissie: http://ec.europa.eu/justice/data-protection/international-transfers/adequacy/index_en.htm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Landwaart, Arvid</author>
  </authors>
  <commentList>
    <comment ref="C5" authorId="0" shapeId="0" xr:uid="{00000000-0006-0000-0300-000001000000}">
      <text>
        <r>
          <rPr>
            <b/>
            <sz val="9"/>
            <color indexed="81"/>
            <rFont val="Tahoma"/>
            <family val="2"/>
          </rPr>
          <t>Landwaart, Arvid:</t>
        </r>
        <r>
          <rPr>
            <sz val="9"/>
            <color indexed="81"/>
            <rFont val="Tahoma"/>
            <family val="2"/>
          </rPr>
          <t xml:space="preserve">
De PB wordt bij voorkeur ingevuld door de persoon met de meeste kennis over het proces, systeem, applicatie, database of project. Deze persoon moet in staat zijn om alle relevante informatie met betrekking tot het systeem te verzamelen.</t>
        </r>
      </text>
    </comment>
  </commentList>
</comments>
</file>

<file path=xl/sharedStrings.xml><?xml version="1.0" encoding="utf-8"?>
<sst xmlns="http://schemas.openxmlformats.org/spreadsheetml/2006/main" count="366" uniqueCount="255">
  <si>
    <t>Data Protection Impact Assessment - Risico inschatting verwerking</t>
  </si>
  <si>
    <t xml:space="preserve">Algemene informatie over de verwerking van persoonsgegevens                             </t>
  </si>
  <si>
    <t>Vul het antwoord  in</t>
  </si>
  <si>
    <t>Advies</t>
  </si>
  <si>
    <t>Wie vult deze risico inchatting in?</t>
  </si>
  <si>
    <t xml:space="preserve"> -</t>
  </si>
  <si>
    <t>Naam van het proces, systeem, de applicatie, database of het project</t>
  </si>
  <si>
    <t>Datum</t>
  </si>
  <si>
    <t>Omschrijf kort het proces, systeem, applicatie, database of project.</t>
  </si>
  <si>
    <t xml:space="preserve">Worden er gegevens verwerkt die direct of indirect een persoon kunnen identficeren (persoonsgegevens)? Bijvoorbeeld; geboortedatum, telefoonnummer, e-mailadres, IP-adres, camerabeelden (van mensen) etc. </t>
  </si>
  <si>
    <t>Ja</t>
  </si>
  <si>
    <t>Categorie personen waarover gegevens worden verwerkt</t>
  </si>
  <si>
    <t>Kies uit lijst</t>
  </si>
  <si>
    <t>Punten</t>
  </si>
  <si>
    <t xml:space="preserve">Van welke categorie personen worden de persoonsgegevens hoofdzakelijk verwerkt (waar is de dienst/het product op gericht)? </t>
  </si>
  <si>
    <t>Consumenten</t>
  </si>
  <si>
    <t>Soort persoonsgegevens</t>
  </si>
  <si>
    <t>Kies indien van toepassing 'ja'</t>
  </si>
  <si>
    <t>Gewone persoonsgegevens: NAW</t>
  </si>
  <si>
    <t>Gewone persoonsgegevens: Telefoonnummer, e-mailadres</t>
  </si>
  <si>
    <t>Financiële persoonsgegevens (Bijvoorbeeld bankrekeningnummers.)</t>
  </si>
  <si>
    <t>Nee</t>
  </si>
  <si>
    <t>Burgerservicenummer</t>
  </si>
  <si>
    <t>Bijzondere persoonsgegevens; ras, etnische afkomst, politieke gezindheid, godsdienst en/of levensovertuiging, gezondheid (ziekteverzuim), seksuele leven,  lidmaatschap van een vakbond, strafrechtelijke persoonsgegevens, biometrische gegevens of de zwarte lijst .</t>
  </si>
  <si>
    <t>Hoeveelheid personen waarvan gegevens worden verwerkt</t>
  </si>
  <si>
    <t>Minder dan 10.000</t>
  </si>
  <si>
    <t>Van 10.000 tot 1.000.000</t>
  </si>
  <si>
    <t>Meer dan 1.000.000</t>
  </si>
  <si>
    <t>Verwerkersovereenkomsten</t>
  </si>
  <si>
    <t xml:space="preserve">Kies indien van toepassing 'ja' </t>
  </si>
  <si>
    <t>Zijn er met alle derden (betrokken partijendie gegevens namens ons verwerken) verwerkersovereenkomsten afgesloten?</t>
  </si>
  <si>
    <t>Nee.</t>
  </si>
  <si>
    <t>Internationale gegevensdoorgifte of gegevensopslag</t>
  </si>
  <si>
    <t>Kies uit lijst en bekijk rechts het advies</t>
  </si>
  <si>
    <t>Worden de persoonsgegevens verwerkt en/of opgeslagen in een land buiten de Europese Economische Ruimte (bestaande uit de Europese Unie, inclusief Noorwegen, Liechtenstein en IJsland)?</t>
  </si>
  <si>
    <t>Totaalscore</t>
  </si>
  <si>
    <r>
      <t xml:space="preserve">Indien </t>
    </r>
    <r>
      <rPr>
        <b/>
        <i/>
        <sz val="12"/>
        <color rgb="FF00B050"/>
        <rFont val="PostNL Light"/>
      </rPr>
      <t xml:space="preserve">groen, </t>
    </r>
    <r>
      <rPr>
        <b/>
        <i/>
        <sz val="12"/>
        <rFont val="PostNL Light"/>
      </rPr>
      <t xml:space="preserve">dan </t>
    </r>
    <r>
      <rPr>
        <b/>
        <i/>
        <sz val="12"/>
        <color theme="1"/>
        <rFont val="PostNL Light"/>
      </rPr>
      <t xml:space="preserve">ben je klaar, stuur dit document door naar privacy@postnl.nl. Als </t>
    </r>
    <r>
      <rPr>
        <b/>
        <i/>
        <sz val="12"/>
        <color rgb="FFCC9900"/>
        <rFont val="PostNL Light"/>
      </rPr>
      <t>geel</t>
    </r>
    <r>
      <rPr>
        <b/>
        <i/>
        <sz val="12"/>
        <color theme="1"/>
        <rFont val="PostNL Light"/>
      </rPr>
      <t xml:space="preserve"> dan vul de DPIA-Light in en indien </t>
    </r>
    <r>
      <rPr>
        <b/>
        <i/>
        <sz val="12"/>
        <color rgb="FFFF0000"/>
        <rFont val="PostNL Light"/>
      </rPr>
      <t>rood</t>
    </r>
    <r>
      <rPr>
        <b/>
        <i/>
        <sz val="12"/>
        <color theme="1"/>
        <rFont val="PostNL Light"/>
      </rPr>
      <t xml:space="preserve"> neem contact op met Privacy Office </t>
    </r>
  </si>
  <si>
    <t>Data Protection Impact Assessment Light</t>
  </si>
  <si>
    <t>N.a.v. de totaalscore van de risico inschatting dien je de DPIA Light in te vullen. Onderstaand vind je de vragenlijst van de DPIA Light. Naast elke vraag staat een korte uitleg. Een uitgebreidere uitleg over de vragen vind je op onze connect-site: https://postnl.sharepoint.com/sites/MgdShrdInIn01/cyber-security-en-privacy/Paginas/home.aspx . Neem rustig de tijd om de vragen te beantwoorden. Kom je er niet uit dan kun je altijd contact met ons opnemen via privacy@postnl.nl. Dit geldt ook indien je vragen hebt over de actualisering van de maatregelen.  NB: Staat er een * achter een term, zoek dan in de rechterkolom naar de uitleg.</t>
  </si>
  <si>
    <t>1.          Vereist doeleinde</t>
  </si>
  <si>
    <t>Uitleg</t>
  </si>
  <si>
    <t>Vul het antwoord in</t>
  </si>
  <si>
    <t>Advies/Maatregelen</t>
  </si>
  <si>
    <t>*Terminologie</t>
  </si>
  <si>
    <t>Wat is het originele doel waarvoor de persoonsgegevens zijn verzameld?</t>
  </si>
  <si>
    <t>Als je persoonsgegevens verwerkt moet je een duidelijk omschreven doeleinde hebben voor je gebruik. Het gaat hier om het oorspronkelijke doel van het verzamelen van de gegevens.</t>
  </si>
  <si>
    <r>
      <rPr>
        <b/>
        <sz val="11"/>
        <color theme="1"/>
        <rFont val="PostNL Light"/>
      </rPr>
      <t>Verwerking</t>
    </r>
    <r>
      <rPr>
        <sz val="11"/>
        <color theme="1"/>
        <rFont val="PostNL Light"/>
      </rPr>
      <t xml:space="preserve">: Een bewerking of geheel van bewerkingen met betrekking tot persoonsgegevens of een geheel van persoonsgegevens. Oftewel, </t>
    </r>
    <r>
      <rPr>
        <u/>
        <sz val="11"/>
        <color theme="1"/>
        <rFont val="PostNL Light"/>
      </rPr>
      <t xml:space="preserve">vrijwel alles wat je kan doen met persoonsgegevens. </t>
    </r>
    <r>
      <rPr>
        <sz val="11"/>
        <color theme="1"/>
        <rFont val="PostNL Light"/>
      </rPr>
      <t xml:space="preserve">Hier valt  ook onder: het opslaan van gegevens, het raadplegen van gegevens en het pseudonimiseren van gegevens (zo bewerken dat ze niet meer gelinkt zijn aan één individu) onder.                                                            </t>
    </r>
    <r>
      <rPr>
        <b/>
        <sz val="11"/>
        <color theme="1"/>
        <rFont val="PostNL Light"/>
      </rPr>
      <t>Verwerkingsverantwoordelijke</t>
    </r>
    <r>
      <rPr>
        <sz val="11"/>
        <color theme="1"/>
        <rFont val="PostNL Light"/>
      </rPr>
      <t xml:space="preserve">: De verwerkingsverantwoordelijke is degene die het </t>
    </r>
    <r>
      <rPr>
        <u/>
        <sz val="11"/>
        <color theme="1"/>
        <rFont val="PostNL Light"/>
      </rPr>
      <t>doel</t>
    </r>
    <r>
      <rPr>
        <sz val="11"/>
        <color theme="1"/>
        <rFont val="PostNL Light"/>
      </rPr>
      <t xml:space="preserve">  van de verwerking bepaalt. Zonder zijn/haar opdracht had de verwerking niet plaatsgevonden. De verwerkingsverantwoordelijke heeft meer verplichtingen dan de verwerker. 
</t>
    </r>
    <r>
      <rPr>
        <b/>
        <sz val="11"/>
        <color theme="1"/>
        <rFont val="PostNL Light"/>
      </rPr>
      <t xml:space="preserve">Verwerker: </t>
    </r>
    <r>
      <rPr>
        <sz val="11"/>
        <color theme="1"/>
        <rFont val="PostNL Light"/>
      </rPr>
      <t xml:space="preserve">De verwerker verwerkt in opdracht van de verwerkingsverantwoordelijke persoonsgegevens. Zonder de opdracht van de verantwoordelijke had hij/zij deze verwerking niet uitgevoerd. 
</t>
    </r>
    <r>
      <rPr>
        <b/>
        <sz val="11"/>
        <color theme="1"/>
        <rFont val="PostNL Light"/>
      </rPr>
      <t>Betrokkene</t>
    </r>
    <r>
      <rPr>
        <sz val="11"/>
        <color theme="1"/>
        <rFont val="PostNL Light"/>
      </rPr>
      <t xml:space="preserve">: Degene over wie de persoonsgegevens gaan wordt aangeduid met de term betrokkene. Dit is een natuurlijk persoon en het onderwerp van de data.                     
</t>
    </r>
    <r>
      <rPr>
        <b/>
        <sz val="11"/>
        <color theme="1"/>
        <rFont val="PostNL Light"/>
      </rPr>
      <t>Noodzakelijk</t>
    </r>
    <r>
      <rPr>
        <sz val="11"/>
        <color theme="1"/>
        <rFont val="PostNL Light"/>
      </rPr>
      <t xml:space="preserve">: In veel verplichtingen komt de toets van  noodzakelijkheid terug. Dit betekent dat er geen minder ingrijpendere manier is om hetzelfde doel te bereiken. </t>
    </r>
  </si>
  <si>
    <t>2.  Wettelijk verplichte grondslag</t>
  </si>
  <si>
    <t>Op welke wettelijke grondslag is de verwerking gebaseerd?</t>
  </si>
  <si>
    <t>Elke verwerking* van persoonsgegevens moet een wettelijke grondslag hebben. Deze grondslagen liggen vast in de wet. Let wel: geldige toestemming moet voortkomen uit een actieve wilshandeling, en geen opt-out bijvoorbeeld.  In een arbeidsrelatie is toestemming nooit vrij gegeven.</t>
  </si>
  <si>
    <t>De verwerking is noodzakelijk voor de uitvoering van een overeenkomst.</t>
  </si>
  <si>
    <t>3.                Dataminimalisatie</t>
  </si>
  <si>
    <t>Worden er meer persoonsgegevens verwerkt dan die noodzakelijk zijn om het doeleinde te bereiken?</t>
  </si>
  <si>
    <t xml:space="preserve">Er mogen niet meer persoonsgegevens verwerkt worden dan noodzakelijk is voor het doeleinde. Als bijvoorbeeld een telefoonnummer niet nodig is, mag het ook niet worden verwerkt </t>
  </si>
  <si>
    <t xml:space="preserve">4.                       Beveiliging </t>
  </si>
  <si>
    <t>Worden de verwerkte persoonsgegevens afdoende beveiligd?</t>
  </si>
  <si>
    <t xml:space="preserve">Vanuit IT-compliance en Cyber Security worden veel maatregelen genomen om alle systemen te beveiligen. Indien er regelmatig audits en security-tests zijn gedaan door de leverancier of PostNL op alle applicaties door de keten, is het antwoord ja. Indien dit nog nooit of langer dan 1 jaar geleden is gedaan, is het antwoord nee. Indien twijfel, neem contact op met cybersecurity@postnl.nl </t>
  </si>
  <si>
    <t>OPMERKING: de audits en security tests zullen niet bij elke applicatie in scope van het project geregeld worden uitgevoerd. Dit zou echter niet in scope van het project moeten zijn, maar verantwoordelijkheid van leverancier en applicatie consultants.</t>
  </si>
  <si>
    <t>5.            Bewaartermijn</t>
  </si>
  <si>
    <r>
      <rPr>
        <b/>
        <sz val="10"/>
        <color theme="1"/>
        <rFont val="PostNL Light"/>
      </rPr>
      <t>5.1</t>
    </r>
    <r>
      <rPr>
        <sz val="10"/>
        <color theme="1"/>
        <rFont val="PostNL Light"/>
      </rPr>
      <t xml:space="preserve"> Is er een vastgelegde bewaartermijn voor de persoonsgegevens?</t>
    </r>
  </si>
  <si>
    <t xml:space="preserve">Persoonsgegevens mogen zo lang bewaard worden als noodzakelijk* is voor het oorspronkelijke doeleinde. Is dat niet het geval dan moeten ze verwijderd worden. </t>
  </si>
  <si>
    <r>
      <rPr>
        <b/>
        <sz val="10"/>
        <color theme="1"/>
        <rFont val="PostNL Light"/>
      </rPr>
      <t>5.2</t>
    </r>
    <r>
      <rPr>
        <sz val="10"/>
        <color theme="1"/>
        <rFont val="PostNL Light"/>
      </rPr>
      <t xml:space="preserve"> Als er een vastgelegde bewaartermijn is, heeft deze een wettelijke grondslag en zo ja welke?</t>
    </r>
  </si>
  <si>
    <r>
      <rPr>
        <b/>
        <sz val="10"/>
        <color theme="1"/>
        <rFont val="PostNL Light"/>
      </rPr>
      <t>5.3</t>
    </r>
    <r>
      <rPr>
        <sz val="10"/>
        <color theme="1"/>
        <rFont val="PostNL Light"/>
      </rPr>
      <t xml:space="preserve"> Hoe lang worden de persoonsgegevens bewaard?</t>
    </r>
  </si>
  <si>
    <t>6.        Rechten van de betrokkene</t>
  </si>
  <si>
    <r>
      <rPr>
        <b/>
        <sz val="10"/>
        <color theme="1"/>
        <rFont val="PostNL Light"/>
      </rPr>
      <t>6.1</t>
    </r>
    <r>
      <rPr>
        <sz val="10"/>
        <color theme="1"/>
        <rFont val="PostNL Light"/>
      </rPr>
      <t xml:space="preserve"> Is de verwerking een onderdeel van een al bestaand proces?</t>
    </r>
  </si>
  <si>
    <r>
      <rPr>
        <b/>
        <sz val="10"/>
        <color theme="1"/>
        <rFont val="PostNL Light"/>
      </rPr>
      <t>6.2</t>
    </r>
    <r>
      <rPr>
        <sz val="10"/>
        <color theme="1"/>
        <rFont val="PostNL Light"/>
      </rPr>
      <t xml:space="preserve"> Is de verwerking onderdeel van het proces voor pakketten?</t>
    </r>
  </si>
  <si>
    <r>
      <rPr>
        <b/>
        <sz val="10"/>
        <color theme="1"/>
        <rFont val="PostNL Light"/>
      </rPr>
      <t>6.3</t>
    </r>
    <r>
      <rPr>
        <sz val="10"/>
        <color theme="1"/>
        <rFont val="PostNL Light"/>
      </rPr>
      <t xml:space="preserve"> Is de betrokkene* op de hoogte gesteld van de verwerking van zijn of haar gegevens?</t>
    </r>
  </si>
  <si>
    <t xml:space="preserve">Wanneer persoonsgegevens over iemand worden verwerkt dient die persoon daar t.a.t. van op de hoogte te zijn gesteld. </t>
  </si>
  <si>
    <r>
      <rPr>
        <b/>
        <sz val="10"/>
        <color theme="1"/>
        <rFont val="PostNL Light"/>
      </rPr>
      <t>6.4</t>
    </r>
    <r>
      <rPr>
        <sz val="10"/>
        <color theme="1"/>
        <rFont val="PostNL Light"/>
      </rPr>
      <t xml:space="preserve"> Is de verwerkingsverantwoordelijke in staat om te voldoen aan alle verzoeken waarin een betrokkene zijn of haar rechten inroept?</t>
    </r>
  </si>
  <si>
    <t>Een betrokkene heeft het recht op inzage van, rectificatie ofwissing van de persoonsgegevens, beperking van de verwerking, het recht op bezwaar tegen de verwerking en het recht op gegevensoverdraagbaarheid. De verwerkingsverantwoordelijke moet kunnen voldoen aan het verzoek wanneer een betrokkene zijn of haar recht inroept.</t>
  </si>
  <si>
    <r>
      <rPr>
        <b/>
        <sz val="10"/>
        <color theme="1"/>
        <rFont val="PostNL Light"/>
      </rPr>
      <t xml:space="preserve">6.5 </t>
    </r>
    <r>
      <rPr>
        <sz val="10"/>
        <color theme="1"/>
        <rFont val="PostNL Light"/>
      </rPr>
      <t>Is de betrokkene op de hoogte gesteld van met wie hij of zij contact moet opzoeken wil hij of zij haar rechten inroepen?</t>
    </r>
  </si>
  <si>
    <t>Om zijn of haar rechten te kunnen inroepen moet de betrokkene geïnformeerd zijn over met wie contact op te nemen.</t>
  </si>
  <si>
    <t>7.                 Transparantie</t>
  </si>
  <si>
    <t>Is er een privacy statement dat voldoet aan de wettelijke vereisten en is deze gecommuniceerd naar de betrokkene(n)?</t>
  </si>
  <si>
    <t>De verwerkingsverantwoordelijke heeft een informatieplicht over de verwerking naar de betrokkene toe. De wet somt de vereisten op waar deze aan moet voldoen, o.a. alle informatie waar in vraag 1 t/m 6 naar wordt gevraagd.</t>
  </si>
  <si>
    <t>Overzicht van actiepunten DPIA Light</t>
  </si>
  <si>
    <t>Data Protection Impact Assessment Full</t>
  </si>
  <si>
    <t>Vragen</t>
  </si>
  <si>
    <t xml:space="preserve">Antwoord </t>
  </si>
  <si>
    <t>Indien van toepassing: 
Aanvullende toelichting op het antwoord</t>
  </si>
  <si>
    <t>Omschrijving van het risico 
(zowel wanneer het antwoord ja of nee is)</t>
  </si>
  <si>
    <t>Terminologie</t>
  </si>
  <si>
    <t>Algemene informatie over de verwerking van persoonsgegevens</t>
  </si>
  <si>
    <t>I</t>
  </si>
  <si>
    <t>Welke persoon / rol is verantwoordelijk voor de betreffende verwerking(en)?</t>
  </si>
  <si>
    <t>Noteer hier de namen.</t>
  </si>
  <si>
    <t>N.V.T.</t>
  </si>
  <si>
    <t>II</t>
  </si>
  <si>
    <t>Wie vult deze DPIA in?</t>
  </si>
  <si>
    <t>III</t>
  </si>
  <si>
    <t>Op welke datum is deze DPIA uitgevoerd en op welke datum dient de DPIA te worden geactualiseerd?</t>
  </si>
  <si>
    <t>1. Noteer hier de datum.
2. Noteer hier de uiterste actualisatiedatum:</t>
  </si>
  <si>
    <t>IV</t>
  </si>
  <si>
    <t>Geef een korte omschrijving van de verwerking(en) en voeg een data flow chart toe die inzicht geeft in het volgende:
- alle systemen en processen waarbinnen de persoonsgegevens worden verwerkt;
- de samenhang tussen alle systemen en processen;
- de herkomst en bestemmingen van de persoonsgegevens; en
- de opslag locaties (tevens die bij derde partijen).</t>
  </si>
  <si>
    <t>1. Noteer een algemene beschrijving van de verwerking(en).
2. Voeg achtergrondinformatie toe door middel van het toevoegen van bestanden aan deze DPIA.
3. Voeg een visueel stroomschema toe aan deze DPIA.</t>
  </si>
  <si>
    <t>1. Vaststellen verantwoordelijke</t>
  </si>
  <si>
    <t>Antwoord</t>
  </si>
  <si>
    <t>Aanvullende toelichting</t>
  </si>
  <si>
    <t>Risico omschrijving</t>
  </si>
  <si>
    <t>1.1</t>
  </si>
  <si>
    <t>Is het duidelijk wie de verantwoordelijke is voor de verwerking van de persoonsgegevens?</t>
  </si>
  <si>
    <t>Noteer hier de verantwoordelijke. Als PostNL verantwoordelijke is, ga dan door naar vraag 2.1.</t>
  </si>
  <si>
    <t>2. Categorieën persoonsgegevens</t>
  </si>
  <si>
    <t>2.1</t>
  </si>
  <si>
    <t>NAW-gegevens (naam, adres, woonplaats)</t>
  </si>
  <si>
    <t>Telefoonnummer</t>
  </si>
  <si>
    <t>E-mailadres</t>
  </si>
  <si>
    <t>Geboortedatum</t>
  </si>
  <si>
    <t>Personeelsnummer (Een code of nummer dat te herleiden is naar de medewerker. )</t>
  </si>
  <si>
    <t>Overige persoonsgegevens (Dit betreft alle gegevens die niet vallen onder de hier genoemde categorieën, maar alleen of in combinatie wel te herleiden zijn naar een persoon. Voorbeelden zijn social media-pagina’s of een IP-adres. )</t>
  </si>
  <si>
    <t>2.2</t>
  </si>
  <si>
    <t xml:space="preserve">Van welke categorie betrokkenen worden persoonsgegevens verwerkt?
</t>
  </si>
  <si>
    <t>3. Grondslag</t>
  </si>
  <si>
    <t>3.1</t>
  </si>
  <si>
    <t>Welke wettelijke grondslag heeft de verwerking van persoonsgegevens ? Geef aan welke grondslag van toepassing is met ja/nee.</t>
  </si>
  <si>
    <t>A. Vrije specifieke en geïnformeerde toestemming van de betrokkene</t>
  </si>
  <si>
    <t>B. Noodzakelijk voor uitvoering  overeenkomst.</t>
  </si>
  <si>
    <t>C. Noodzakelijk voor  wettelijke verplichting.</t>
  </si>
  <si>
    <t>D. Noodzakelijk voor vitaal belang(en) betrokkene.</t>
  </si>
  <si>
    <t>E. Noodzakelijk voor vervulling taak van algemeen belang.</t>
  </si>
  <si>
    <t>F. Noodzakelijk behartiging gerechtvaardigde belangen verwerkingsverantwoordelijke.</t>
  </si>
  <si>
    <t>G. Geen</t>
  </si>
  <si>
    <t>4. Doel</t>
  </si>
  <si>
    <t>Vul in:</t>
  </si>
  <si>
    <t>4.1</t>
  </si>
  <si>
    <r>
      <t>Wat is het</t>
    </r>
    <r>
      <rPr>
        <b/>
        <sz val="10"/>
        <rFont val="PostNL Light"/>
      </rPr>
      <t xml:space="preserve"> </t>
    </r>
    <r>
      <rPr>
        <sz val="10"/>
        <rFont val="PostNL Light"/>
      </rPr>
      <t xml:space="preserve">primaire doel van de verwerking? </t>
    </r>
  </si>
  <si>
    <t>Eventueel uitleg</t>
  </si>
  <si>
    <t xml:space="preserve">Indien het niet bekend is voor welke doeleinden de persoonsgegevens worden verwerkt, is de verwerking  onrechtmatig. Persoonsgegevens mogen alleen worden verzameld voor duidelijk omschreven en gerechtvaardigde vooraf bepaalde doeleinden. </t>
  </si>
  <si>
    <t>5. Register verwerkingen persoonsgegevens</t>
  </si>
  <si>
    <t>5.1</t>
  </si>
  <si>
    <t>Is alle informatie over deze verwerking(en) doorgegeven aan het Privacy Office, voor de actualisatie van het interne register van persoonsgegevens?</t>
  </si>
  <si>
    <r>
      <t xml:space="preserve">Geef hier aan of en zo ja welke informatie en op welke wijze is gedeeld met het </t>
    </r>
    <r>
      <rPr>
        <i/>
        <sz val="10"/>
        <rFont val="PostNL Light"/>
      </rPr>
      <t>Privacy Office. Voeg de documentatie toe.</t>
    </r>
  </si>
  <si>
    <t>6. Noodzaak verwerking</t>
  </si>
  <si>
    <t>6.1</t>
  </si>
  <si>
    <t>Is de verwerking van (alle) persoonsgegevens echt noodzakelijk voor het bereiken van het doel  (is dit de minst privacygevoelige manier om dit doel te bereiken)?</t>
  </si>
  <si>
    <t>Beargumenteer hier waarom de verwerking van de persoonsgegevens noodzakelijk is voor het verwezenlijken van de doeleinden.</t>
  </si>
  <si>
    <t>7. Bewaren en vernietigen van persoonsgegevens</t>
  </si>
  <si>
    <t>7.1</t>
  </si>
  <si>
    <t>Is er een bewaartermijn vastgesteld voor de persoonsgegevens die verwerkt worden ? Zo ja, licht dit toe.</t>
  </si>
  <si>
    <t>Geef aan welke bewaartermijn noodzakelijk is voor de verwerking persoonsgegevens die onderhevig zijn aan deze PB.</t>
  </si>
  <si>
    <t>7.2</t>
  </si>
  <si>
    <t>Worden de aanwezige persoonsgegevens vernietigd zodra de vastgestelde bewaartermijn(en) is/zijn verlopen? Zo ja, licht toe op welke manier. Zo nee, licht toe waarom niet.</t>
  </si>
  <si>
    <t>Geef aan op welke wijze de persoonsgegevens worden vernietigd indien de bewaartermijn is verstreken.</t>
  </si>
  <si>
    <t>8. Informatieplicht</t>
  </si>
  <si>
    <t>8.1</t>
  </si>
  <si>
    <t>Geef aan op welke manier de betrokkene wordt geïnformeerd over de verwerking van persoonsgegevens en op welke moment het informeren plaatsvindt.</t>
  </si>
  <si>
    <t>8.2</t>
  </si>
  <si>
    <t>Worden er maatregelen  genomen bij de verwerkingen om (periodiek) de juistheid en volledigheid van de persoonsgegevens te controleren? Zo ja, licht dit toe.</t>
  </si>
  <si>
    <t>9. Rechten van betrokkene(n)</t>
  </si>
  <si>
    <t>9.1</t>
  </si>
  <si>
    <t>Bevat de verwerking waarborgen zodat een betrokkene niet wordt onderworpen aan een uitsluitend op geautomatiseerde verwerking (zoals profiling) gebaseerd besluit waaraan voor hem of haar negatieve (rechts)gevolgen zijn gebonden?</t>
  </si>
  <si>
    <t>9.2</t>
  </si>
  <si>
    <t>Volgt de verwerking de standaardprocedure van PostNL  waardoor betrokkenen een beroep kunnen doen op hun rechten?</t>
  </si>
  <si>
    <t>9.3</t>
  </si>
  <si>
    <t>Zijn de  rechten van betrokkenen neergelegd in een (formeel) proces, procedure of werkinstructie (andere dan de standaardprocedure)?</t>
  </si>
  <si>
    <t>9.4</t>
  </si>
  <si>
    <t>Zijn er - wanneer er ten behoeve van de verwerking(en) bewerkers worden ingeschakeld - in de bewerkersovereenkomst afspraken neergelegd om ervoor te zorgen dat ook zij de rechten van betrokkenen waarborgen?</t>
  </si>
  <si>
    <t>10.  Toepassing Privacy by Design en Default</t>
  </si>
  <si>
    <t>10.1</t>
  </si>
  <si>
    <t>Zijn bij het ontwerp of de ontwikkeling van het proces, systeem, applicatie, database of project de principes van Privacy by Design of Privacy by Default toegepast?</t>
  </si>
  <si>
    <t>Zo ja, omschrijf welke principes en/of maatregelen zijn toegepast.</t>
  </si>
  <si>
    <t>10.2</t>
  </si>
  <si>
    <t>Zijn er passende technische en organisatorische maatregelen geïmplementeerd om ervoor te zorgen dat alleen persoonsgegevens worden verwerkt die noodzakelijk zijn voor het vastgestelde doeleinde(n)?</t>
  </si>
  <si>
    <t>11. Meldplicht datalekken</t>
  </si>
  <si>
    <t>11.1</t>
  </si>
  <si>
    <t>Zijn er maatregelen genomen om mogelijke datalekken te identificeren (o.a. cyber security maatregelen) ?</t>
  </si>
  <si>
    <t>Geef aan of, en zo ja, welke maatregelen zijn genomen om eventuele datalekken tijdig te identificeren.</t>
  </si>
  <si>
    <t>11.2</t>
  </si>
  <si>
    <t>Is er bij de verwerking(en) een procedure aanwezig om te voorzien dat er zo snel mogelijk bij het vermoeden van een datalek contact opgenomen wordt met het Privacy Office?</t>
  </si>
  <si>
    <t>Omschrijf de procedure. Geef daarbij indien mogelijk ook aan hoe de rollen en verantwoordelijkheden in dit proces zijn belegd.</t>
  </si>
  <si>
    <t>12. Beveiligingsmaatregelen (security)</t>
  </si>
  <si>
    <t>12.1</t>
  </si>
  <si>
    <t>Zijn de risico's met betrekking tot informatiebeveiliging inzichtelijk gemaakt voor deze verwerking?</t>
  </si>
  <si>
    <t>Omschrijf welke beveiligingsrisico’s zijn gesignaleerd (ook wanneer en door middel van welke werkwijze/tool).</t>
  </si>
  <si>
    <t>12.2</t>
  </si>
  <si>
    <t>Zijn er passende beveiligingsmaatregelen getroffen om de geïdentificeerde risico’s te beperken?</t>
  </si>
  <si>
    <t>Geef aan welke specifieke beveiligingsmaatregelen zijn genomen met betrekking tot het  proces, systeem, applicatie, database of project.</t>
  </si>
  <si>
    <t>12.3</t>
  </si>
  <si>
    <t>Zijn er in het bijzonder maatregelen genomen die borgen dat toegang tot de persoonsgegevens is beperkt tot de personen die noodzakelijkerwijs toegang hebben tot deze gegevens?</t>
  </si>
  <si>
    <t>13. Ingeschakelde bewerkers (derde partijen)</t>
  </si>
  <si>
    <t>13.1</t>
  </si>
  <si>
    <t>Worden er ten behoeve van de verwerking(en) persoonsgegevens verwerkt door een derde partij (een verwerker*) of wordt er gebruik gemaakt van externe tooling? Zo ja, benoem deze partij(en).</t>
  </si>
  <si>
    <r>
      <t xml:space="preserve">Geef aan welke (sub-)bewerker(s) is/zijn ingeschakeld, waar deze is/zijn gevestigd en wie de contactpersoon is.
</t>
    </r>
    <r>
      <rPr>
        <i/>
        <u/>
        <sz val="10"/>
        <color theme="1"/>
        <rFont val="PostNL Light"/>
      </rPr>
      <t>Als het antwoord op de vraag nee is, ga dan door naar vraag 14.</t>
    </r>
  </si>
  <si>
    <t>Ook al heeft PostNL een (sub-)bewerker ingeschakeld voor de gegevensverwerking, dan blijft PostNL alsnog verantwoordelijk voor de naleving van de privacywetgeving bij deze derde partij. Het is daarom van groot belang te borgen dat de derde partij voldoende privacy verhogende maatregelen toepast en de persoonsgegevens van PostNL niet voor eigen doeleinden gebruikt. Onbekendheid met de derde partijen die namens PostNL persoonsgegevens verwerken, brengt het risico met zich mee dat PostNL niet meer de volledige controle heeft over de persoonsgegevens. Dit kan vervelende gevolgen hebben voor de reputatie van PostNL, denk bijvoorbeeld in het geval er een datalek optreedt.</t>
  </si>
  <si>
    <t>13.2</t>
  </si>
  <si>
    <t>Is er met de ingeschakelde bewerkers een bewerkersovereenkomst afgesloten, en bevat deze overeenkomst de noodzakelijke elementen?</t>
  </si>
  <si>
    <t>Geef aan of er een bewerkersovereenkomst met de bewerker is gesloten en of deze voldoet aan de eisen. Indien mogelijk, voeg de bewerkersovereenkomst toe of noteer de vindplaats van de bewerkersovereenkomst.</t>
  </si>
  <si>
    <t>13.3</t>
  </si>
  <si>
    <t>Op welke manier is gewaarborgd dat de ingeschakelde bewerkers en sub-bewerkers in overeenstemming handelen met de verplichtingen opgelegd door PostNL (de verantwoordelijke)?</t>
  </si>
  <si>
    <t>Licht toe</t>
  </si>
  <si>
    <t>14. Doorgifte van persoonsgegevens naar landen buiten de EU</t>
  </si>
  <si>
    <t>14.1</t>
  </si>
  <si>
    <t>Worden er persoonsgegevens doorgegeven aan landen buiten de Europese Economische Ruimte (hierna: EER)? Zo ja, geef aan welke landen dit zijn.</t>
  </si>
  <si>
    <t>14.2</t>
  </si>
  <si>
    <t>Als dit soort doorgiften plaatsvinden, waarborgen deze landen dan een passend beschermingsniveau voor de persoonsgegevens (volgens de Europese Commissie)? (Indien 'nee' ga door naar vraag 15)</t>
  </si>
  <si>
    <t>Geef aan of de persoonsgegevens verwerkt worden in een land buiten de EER. Zo ja, geef aan waar de persoonsgegevens worden verwerkt en door welke parij.</t>
  </si>
  <si>
    <t>14.3</t>
  </si>
  <si>
    <t>In het geval de landen geen passend beschermingsniveau kunnen bieden voor de persoonsgegevens (zoals aangegeven door de Europese Commissie - zie vraag 14.3), zijn er dan passende maatregelen genomen om te waarborgen dat de verwerking van persoonsgegevens op een veilige manier plaatsvindt?</t>
  </si>
  <si>
    <t>Geef aan welk instrument is gekozen om te waarborgen dat de doorgifte van persoonsgegevens passende waarborgen biedt voor de persoonsgegevens. Voeg eventuele documentatie m.b.t. deze beslissing toe.</t>
  </si>
  <si>
    <t>14.5</t>
  </si>
  <si>
    <t>Wanneer het land geen passend beschermingsniveau kan bieden en geen passende waarborgen/maatregelen kunnen worden toegepast - zijn er dan nog uitzonderingen toepasselijk op basis waarvan de doorgifte wel mag plaatsvinden?</t>
  </si>
  <si>
    <t>Geef aan welke wettelijke uitzondering (aritkel49 AVG) van toepassing is.</t>
  </si>
  <si>
    <t xml:space="preserve">15. Verwerken medewerkersgegevens </t>
  </si>
  <si>
    <t>15.1</t>
  </si>
  <si>
    <t>Is het proces, systeem, applicatie, database of project aan te merken aan te merken als een belangrijke technologische voorziening - waarbij de persoonsgegevens van medewerkers worden verwerkt?</t>
  </si>
  <si>
    <t>Indien van toepassing, geef aan of de Ondernemingsraad in staat is gesteld om haar advies te geven. Voeg indien mogelijk dit advies toe.</t>
  </si>
  <si>
    <t>15.2</t>
  </si>
  <si>
    <t xml:space="preserve">Wordt er met het proces, systeem, applicatie, database of project een regeling geïntroduceerd omtrent het verwerken of beschermen van persoonsgegevens, of gaat het om een voorziening voor waarneming van of controle op aanwezigheid, gedrag of prestaties van medewerkers? </t>
  </si>
  <si>
    <t>Indien van toepassing, geef aan of de Ondernemingsraad haar goedkeuring heeft gegeven voor het proces, systeem, applicatie, database of project. Zo ja, voeg de schriftelijke goedkeuring toe.</t>
  </si>
  <si>
    <t>PostNL heeft in bepaalde gevallen de instemming van de Ondernemingsraad (OR) nodig voor het verwerken van medewerkersgegevens. Als de OR geen toestemming geeft voor de verwerking van medewerkersgegevens loopt PostNL het risico de verwerking(en) niet te kunnen implementeren ofwel haar relatie met de OR aan te tasten.</t>
  </si>
  <si>
    <t>15.3</t>
  </si>
  <si>
    <t>Worden er persoonsgegevens van medewerkers verwerkt met als grondslag voor de verwerking toestemming van de medewerker?</t>
  </si>
  <si>
    <t>16. Direct marketing</t>
  </si>
  <si>
    <t>16.1</t>
  </si>
  <si>
    <t>Worden persoonsgegevens uit dit proces, systeem, applicatie, database of project gebruikt voor direct marketing activiteiten?</t>
  </si>
  <si>
    <t>Geef aan of personen worden benaderd via e-mail, fax, telefoon of op een andere manier van directe communicatie.</t>
  </si>
  <si>
    <t>16.2</t>
  </si>
  <si>
    <t>Wordt expliciet om toestemming gevraagd van de personen voor het gebruiken van persoonsgegevens voor het verzenden van direct marketing berichten of communicatie?</t>
  </si>
  <si>
    <t>16.3</t>
  </si>
  <si>
    <t xml:space="preserve">Krijgen de personen die direct marketing communicatie ontvangen, per initiatief/communicatie de mogelijkheid om aan te geven dat hun persoonsgegevens niet meer voor direct marketing doeleinden mogen worden gebruikt (opt-out)? </t>
  </si>
  <si>
    <t>16.4</t>
  </si>
  <si>
    <t>Wordt er een register bijgehouden van de personen die toestemming hebben gegeven (opt-in), en de personen die duidelijk hebben gemaakt dat de gegevens niet meer mogen worden verwerkt voor direct marketing doeleinden (opt-out)?</t>
  </si>
  <si>
    <t>16.5</t>
  </si>
  <si>
    <t xml:space="preserve">Als het antwoord op de voorgaande vraag ja is, bestaat er een proces (binnen het proces, systeem, applicatie, database of project) waardoor dit register in elk geval dat direct marketing wordt uitgevoerd, wordt geraadpleegd? </t>
  </si>
  <si>
    <t>16.6</t>
  </si>
  <si>
    <t>Voorziet dit direct marketing proces ook in de mogelijkheid om het interne register met betrekking tot gegeven opt-outs te valideren bij publieke opt-out registers? (denk aan het postfiler, bel-me-niet- register e.d.)</t>
  </si>
  <si>
    <t>Communicatie met de klant</t>
  </si>
  <si>
    <t>Direct Marketing</t>
  </si>
  <si>
    <t>Levering van product of dienst</t>
  </si>
  <si>
    <t>Analyse doeleinden en/of marktonderzoek</t>
  </si>
  <si>
    <t>Factureren of betalen</t>
  </si>
  <si>
    <t>Ter voorkoming en opsporing van fraude</t>
  </si>
  <si>
    <t>Controle op productieproces</t>
  </si>
  <si>
    <t>Overig.</t>
  </si>
  <si>
    <t>Medewerkers</t>
  </si>
  <si>
    <r>
      <t xml:space="preserve">Zakelijke klanten </t>
    </r>
    <r>
      <rPr>
        <sz val="10"/>
        <color rgb="FFFF0000"/>
        <rFont val="PostNL"/>
      </rPr>
      <t>(alleen natuurlijke personen)</t>
    </r>
  </si>
  <si>
    <r>
      <t xml:space="preserve">Business partners( Bijvoorbeeld leveranciers en consultants,  </t>
    </r>
    <r>
      <rPr>
        <sz val="10"/>
        <color rgb="FFFF0000"/>
        <rFont val="PostNL"/>
      </rPr>
      <t>alleen natuurlijke personen</t>
    </r>
    <r>
      <rPr>
        <sz val="10"/>
        <color rgb="FF000000"/>
        <rFont val="PostNL"/>
      </rPr>
      <t>.)</t>
    </r>
  </si>
  <si>
    <t xml:space="preserve">Ja, maar in een land dat een passend beschermingsniveau biedt. (Andorra, Argentinië, Canada (gedeeltelijk), Faeröer Eilanden, Guernsey, Isle of Man, Israël, Jersey, Uruguay, Zwitserland en Nieuw Zeeland. ) </t>
  </si>
  <si>
    <t>Ja, in de Verenigde Staten</t>
  </si>
  <si>
    <r>
      <t xml:space="preserve">Ja, aan een nieuwe partij of aan een bestaande partij waarbij nog </t>
    </r>
    <r>
      <rPr>
        <u/>
        <sz val="10"/>
        <color rgb="FF000000"/>
        <rFont val="PostNL"/>
      </rPr>
      <t>geen</t>
    </r>
    <r>
      <rPr>
        <sz val="10"/>
        <color rgb="FF000000"/>
        <rFont val="PostNL"/>
      </rPr>
      <t xml:space="preserve"> verwerkersovereenkomst is opgesteld.</t>
    </r>
  </si>
  <si>
    <t>Ja, aan een bestaande partij waarbij al een verwerkersovereenkomst is opgesteld.</t>
  </si>
  <si>
    <t>De betrokkene heeft toestemming gegeven.</t>
  </si>
  <si>
    <t>De verwerking is noodzakelijk om te voldoen aan een wettelijke verplichting.</t>
  </si>
  <si>
    <t>De verwerking is noodzakelijk voor de vitale belangen van de betrokkene of een andere natuurlijke persoon.</t>
  </si>
  <si>
    <t>De verwerking is noodzakelijk voor de vervulling van een taak van algemeen belang/taak in het kader van uitoefening van openbaar gezag.</t>
  </si>
  <si>
    <t>De verwerking is noodzakelijk voor de behartiging van de gerechtvaardigde belangen van de verwerkingsverantwoordelijke of van een derde.</t>
  </si>
  <si>
    <t>Consumenten
Zakelijke klanten (B2B)
Werknemer (of informatie gerelateerd aan)
Sollicitanten
Leveranciers
Overig</t>
  </si>
  <si>
    <r>
      <rPr>
        <sz val="10"/>
        <color theme="1"/>
        <rFont val="PostNL Light"/>
      </rPr>
      <t>Consumenten</t>
    </r>
    <r>
      <rPr>
        <i/>
        <sz val="10"/>
        <color theme="1"/>
        <rFont val="PostNL Light"/>
      </rPr>
      <t xml:space="preserve">
</t>
    </r>
  </si>
  <si>
    <t>Zakelijke klanten (B2B)</t>
  </si>
  <si>
    <t>Werknemer (of informatie gerelateerd aan)</t>
  </si>
  <si>
    <t>Sollicitanten</t>
  </si>
  <si>
    <t>Leveranciers</t>
  </si>
  <si>
    <t xml:space="preserve">Overig, namelijk: </t>
  </si>
  <si>
    <t>Regeling              geïntroduceerd</t>
  </si>
  <si>
    <t>Waarneming / controle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</si>
</sst>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0"/>
      <color rgb="FF000000"/>
      <name val="PostNL"/>
    </font>
    <font>
      <i/>
      <sz val="10"/>
      <color rgb="FF000000"/>
      <name val="PostNL"/>
    </font>
    <font>
      <u/>
      <sz val="10"/>
      <color rgb="FF000000"/>
      <name val="PostNL"/>
    </font>
    <font>
      <b/>
      <sz val="9"/>
      <color indexed="81"/>
      <name val="Tahoma"/>
      <family val="2"/>
    </font>
    <font>
      <sz val="9"/>
      <color indexed="81"/>
      <name val="Tahoma"/>
      <family val="2"/>
    </font>
    <font>
      <sz val="10"/>
      <color theme="1"/>
      <name val="PostNL"/>
    </font>
    <font>
      <i/>
      <sz val="10"/>
      <color theme="1"/>
      <name val="PostNL"/>
    </font>
    <font>
      <sz val="10"/>
      <color rgb="FFFF0000"/>
      <name val="PostNL"/>
    </font>
    <font>
      <u/>
      <sz val="11"/>
      <color theme="10"/>
      <name val="Calibri"/>
      <family val="2"/>
      <scheme val="minor"/>
    </font>
    <font>
      <u/>
      <sz val="10"/>
      <color theme="10"/>
      <name val="PostNL"/>
    </font>
    <font>
      <b/>
      <sz val="16"/>
      <color theme="0"/>
      <name val="PostNL Light"/>
    </font>
    <font>
      <sz val="11"/>
      <color theme="1"/>
      <name val="PostNL Light"/>
    </font>
    <font>
      <sz val="11"/>
      <name val="PostNL Light"/>
    </font>
    <font>
      <sz val="10"/>
      <name val="PostNL Light"/>
    </font>
    <font>
      <sz val="10"/>
      <color theme="1"/>
      <name val="PostNL Light"/>
    </font>
    <font>
      <sz val="10"/>
      <color theme="0"/>
      <name val="PostNL Light"/>
    </font>
    <font>
      <b/>
      <sz val="10"/>
      <color theme="0"/>
      <name val="PostNL Light"/>
    </font>
    <font>
      <b/>
      <sz val="11"/>
      <color theme="0"/>
      <name val="PostNL Light"/>
    </font>
    <font>
      <b/>
      <sz val="12"/>
      <color theme="0"/>
      <name val="PostNL Light"/>
    </font>
    <font>
      <sz val="12"/>
      <color theme="1"/>
      <name val="PostNL Light"/>
    </font>
    <font>
      <i/>
      <sz val="12"/>
      <color theme="1"/>
      <name val="PostNL Light"/>
    </font>
    <font>
      <i/>
      <sz val="12"/>
      <color theme="0"/>
      <name val="PostNL Light"/>
    </font>
    <font>
      <b/>
      <sz val="12"/>
      <color theme="1"/>
      <name val="PostNL Light"/>
    </font>
    <font>
      <sz val="12"/>
      <color rgb="FF000000"/>
      <name val="PostNL Light"/>
    </font>
    <font>
      <sz val="11"/>
      <color rgb="FF000000"/>
      <name val="PostNL Light"/>
    </font>
    <font>
      <b/>
      <sz val="16"/>
      <color rgb="FF000000"/>
      <name val="PostNL Light"/>
    </font>
    <font>
      <b/>
      <sz val="11"/>
      <name val="PostNL Light"/>
    </font>
    <font>
      <sz val="10"/>
      <color rgb="FF000000"/>
      <name val="PostNL Light"/>
    </font>
    <font>
      <sz val="10"/>
      <color rgb="FFFF0000"/>
      <name val="PostNL Light"/>
    </font>
    <font>
      <b/>
      <sz val="11"/>
      <color theme="1"/>
      <name val="PostNL Light"/>
    </font>
    <font>
      <i/>
      <sz val="10"/>
      <color theme="1"/>
      <name val="PostNL Light"/>
    </font>
    <font>
      <i/>
      <sz val="10"/>
      <name val="PostNL Light"/>
    </font>
    <font>
      <b/>
      <sz val="10"/>
      <color theme="1"/>
      <name val="PostNL Light"/>
    </font>
    <font>
      <u/>
      <sz val="11"/>
      <color theme="1"/>
      <name val="PostNL Light"/>
    </font>
    <font>
      <b/>
      <i/>
      <sz val="12"/>
      <color theme="1"/>
      <name val="PostNL Light"/>
    </font>
    <font>
      <b/>
      <i/>
      <sz val="12"/>
      <color rgb="FF00B050"/>
      <name val="PostNL Light"/>
    </font>
    <font>
      <b/>
      <i/>
      <sz val="12"/>
      <color rgb="FFFF0000"/>
      <name val="PostNL Light"/>
    </font>
    <font>
      <b/>
      <i/>
      <sz val="12"/>
      <color rgb="FFCC9900"/>
      <name val="PostNL Light"/>
    </font>
    <font>
      <sz val="11"/>
      <color theme="1"/>
      <name val="PostNL"/>
    </font>
    <font>
      <b/>
      <sz val="28"/>
      <color theme="0"/>
      <name val="PostNL Light"/>
    </font>
    <font>
      <b/>
      <sz val="10"/>
      <name val="PostNL Light"/>
    </font>
    <font>
      <i/>
      <u/>
      <sz val="10"/>
      <color theme="1"/>
      <name val="PostNL Light"/>
    </font>
    <font>
      <sz val="10"/>
      <color rgb="FFFFC000"/>
      <name val="PostNL Light"/>
    </font>
    <font>
      <b/>
      <i/>
      <sz val="10"/>
      <color theme="1"/>
      <name val="PostNL Light"/>
    </font>
    <font>
      <b/>
      <i/>
      <sz val="12"/>
      <name val="PostNL Light"/>
    </font>
  </fonts>
  <fills count="10">
    <fill>
      <patternFill patternType="none"/>
    </fill>
    <fill>
      <patternFill patternType="gray125"/>
    </fill>
    <fill>
      <patternFill patternType="solid">
        <fgColor rgb="FFFF6600"/>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208">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7" fillId="5" borderId="1" xfId="0" applyFont="1" applyFill="1" applyBorder="1" applyAlignment="1">
      <alignment vertical="top" wrapText="1"/>
    </xf>
    <xf numFmtId="0" fontId="6" fillId="5" borderId="1" xfId="0" applyFont="1" applyFill="1" applyBorder="1" applyAlignment="1">
      <alignment horizontal="left" vertical="top" wrapText="1"/>
    </xf>
    <xf numFmtId="0" fontId="7" fillId="5" borderId="6" xfId="0" applyFont="1" applyFill="1" applyBorder="1" applyAlignment="1">
      <alignment vertical="top" wrapText="1"/>
    </xf>
    <xf numFmtId="0" fontId="10" fillId="0" borderId="1" xfId="1" applyFont="1" applyBorder="1" applyAlignment="1">
      <alignment vertical="center" wrapText="1"/>
    </xf>
    <xf numFmtId="0" fontId="12" fillId="0" borderId="0" xfId="0" applyFont="1"/>
    <xf numFmtId="0" fontId="11" fillId="0" borderId="20" xfId="0" applyFont="1" applyBorder="1" applyAlignment="1">
      <alignment horizontal="center" vertical="center" wrapText="1"/>
    </xf>
    <xf numFmtId="0" fontId="19" fillId="2" borderId="4"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0" fillId="0" borderId="18" xfId="0" applyFont="1" applyBorder="1" applyAlignment="1">
      <alignment horizontal="left" vertical="center" wrapText="1"/>
    </xf>
    <xf numFmtId="0" fontId="24" fillId="0" borderId="15" xfId="0" applyFont="1" applyBorder="1" applyAlignment="1">
      <alignment horizontal="left" vertical="center" wrapText="1"/>
    </xf>
    <xf numFmtId="0" fontId="19" fillId="2" borderId="16" xfId="0" applyFont="1" applyFill="1" applyBorder="1" applyAlignment="1">
      <alignment horizontal="left" vertical="center" wrapText="1"/>
    </xf>
    <xf numFmtId="0" fontId="19" fillId="2" borderId="0" xfId="0" applyFont="1" applyFill="1" applyAlignment="1">
      <alignment horizontal="left" vertical="center"/>
    </xf>
    <xf numFmtId="0" fontId="11" fillId="2" borderId="9" xfId="0" applyFont="1" applyFill="1" applyBorder="1" applyAlignment="1">
      <alignment horizontal="left" vertical="center" wrapText="1"/>
    </xf>
    <xf numFmtId="0" fontId="15" fillId="0" borderId="1" xfId="0" applyFont="1" applyBorder="1" applyAlignment="1">
      <alignment horizontal="left" vertical="center" wrapText="1"/>
    </xf>
    <xf numFmtId="0" fontId="28" fillId="0" borderId="1" xfId="0" applyFont="1" applyBorder="1" applyAlignment="1">
      <alignment vertical="center" wrapText="1"/>
    </xf>
    <xf numFmtId="0" fontId="15" fillId="0" borderId="0" xfId="0" applyFont="1" applyAlignment="1">
      <alignment horizontal="left" vertical="center" wrapText="1"/>
    </xf>
    <xf numFmtId="0" fontId="15" fillId="0" borderId="1" xfId="0" applyFont="1" applyBorder="1" applyAlignment="1">
      <alignment horizontal="left" wrapText="1"/>
    </xf>
    <xf numFmtId="0" fontId="31" fillId="0" borderId="1" xfId="0" applyFont="1" applyBorder="1" applyAlignment="1">
      <alignment horizontal="left" vertical="center" wrapText="1"/>
    </xf>
    <xf numFmtId="0" fontId="17" fillId="2" borderId="2" xfId="0" applyFont="1" applyFill="1" applyBorder="1" applyAlignment="1">
      <alignment horizontal="center"/>
    </xf>
    <xf numFmtId="0" fontId="17" fillId="2" borderId="7" xfId="0" applyFont="1" applyFill="1" applyBorder="1" applyAlignment="1">
      <alignment horizontal="center"/>
    </xf>
    <xf numFmtId="0" fontId="17" fillId="2" borderId="3" xfId="0" applyFont="1" applyFill="1" applyBorder="1" applyAlignment="1">
      <alignment horizontal="center"/>
    </xf>
    <xf numFmtId="0" fontId="14" fillId="0" borderId="1" xfId="0" applyFont="1" applyBorder="1" applyAlignment="1">
      <alignment horizontal="left" vertical="center" wrapText="1"/>
    </xf>
    <xf numFmtId="0" fontId="14" fillId="0" borderId="5" xfId="0" applyFont="1" applyBorder="1" applyAlignment="1">
      <alignment horizontal="left" vertical="center"/>
    </xf>
    <xf numFmtId="0" fontId="14" fillId="0" borderId="4" xfId="0" applyFont="1" applyBorder="1" applyAlignment="1">
      <alignment horizontal="left" vertical="center" wrapText="1"/>
    </xf>
    <xf numFmtId="0" fontId="17" fillId="2" borderId="27" xfId="0" applyFont="1" applyFill="1" applyBorder="1" applyAlignment="1">
      <alignment horizontal="center"/>
    </xf>
    <xf numFmtId="0" fontId="15" fillId="0" borderId="24" xfId="0" applyFont="1" applyBorder="1" applyAlignment="1">
      <alignment horizontal="left" vertical="center" wrapText="1"/>
    </xf>
    <xf numFmtId="0" fontId="15" fillId="4" borderId="4"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7" fillId="2" borderId="1" xfId="0" applyFont="1" applyFill="1" applyBorder="1" applyAlignment="1">
      <alignment horizontal="left"/>
    </xf>
    <xf numFmtId="0" fontId="18" fillId="2" borderId="1" xfId="0" applyFont="1" applyFill="1" applyBorder="1" applyAlignment="1">
      <alignment horizontal="left"/>
    </xf>
    <xf numFmtId="0" fontId="12" fillId="0" borderId="0" xfId="0" applyFont="1" applyAlignment="1">
      <alignment horizontal="left"/>
    </xf>
    <xf numFmtId="0" fontId="18" fillId="2" borderId="5" xfId="0" applyFont="1" applyFill="1" applyBorder="1" applyAlignment="1">
      <alignment horizontal="left"/>
    </xf>
    <xf numFmtId="0" fontId="13" fillId="0" borderId="4" xfId="0" applyFont="1" applyBorder="1" applyAlignment="1">
      <alignment horizontal="left"/>
    </xf>
    <xf numFmtId="0" fontId="15" fillId="0" borderId="1" xfId="0" applyFont="1" applyBorder="1" applyAlignment="1">
      <alignment horizontal="left" vertical="center"/>
    </xf>
    <xf numFmtId="0" fontId="12" fillId="0" borderId="1" xfId="0" applyFont="1" applyBorder="1" applyAlignment="1">
      <alignment horizontal="left"/>
    </xf>
    <xf numFmtId="0" fontId="13" fillId="2" borderId="1" xfId="0" applyFont="1" applyFill="1" applyBorder="1" applyAlignment="1">
      <alignment horizontal="left"/>
    </xf>
    <xf numFmtId="0" fontId="18" fillId="0" borderId="1" xfId="0" applyFont="1" applyBorder="1" applyAlignment="1">
      <alignment horizontal="left"/>
    </xf>
    <xf numFmtId="0" fontId="29" fillId="0" borderId="1" xfId="0" applyFont="1" applyBorder="1" applyAlignment="1">
      <alignment horizontal="left"/>
    </xf>
    <xf numFmtId="0" fontId="27" fillId="0" borderId="1" xfId="0" applyFont="1" applyBorder="1" applyAlignment="1">
      <alignment horizontal="left"/>
    </xf>
    <xf numFmtId="0" fontId="15" fillId="0" borderId="0" xfId="0" applyFont="1" applyAlignment="1">
      <alignment horizontal="left" wrapText="1"/>
    </xf>
    <xf numFmtId="0" fontId="13" fillId="0" borderId="1" xfId="0" applyFont="1" applyBorder="1" applyAlignment="1">
      <alignment horizontal="left"/>
    </xf>
    <xf numFmtId="0" fontId="15" fillId="0" borderId="1" xfId="0" applyFont="1" applyBorder="1" applyAlignment="1">
      <alignment horizontal="left"/>
    </xf>
    <xf numFmtId="0" fontId="15" fillId="0" borderId="2" xfId="0" applyFont="1" applyBorder="1" applyAlignment="1">
      <alignment horizontal="left"/>
    </xf>
    <xf numFmtId="0" fontId="14" fillId="0" borderId="9" xfId="0" applyFont="1" applyBorder="1" applyAlignment="1">
      <alignment horizontal="left" vertical="center" wrapText="1"/>
    </xf>
    <xf numFmtId="0" fontId="32" fillId="0" borderId="1" xfId="0" applyFont="1" applyBorder="1" applyAlignment="1">
      <alignment horizontal="left" vertical="center" wrapText="1"/>
    </xf>
    <xf numFmtId="0" fontId="15" fillId="0" borderId="5" xfId="0" applyFont="1" applyBorder="1" applyAlignment="1">
      <alignment horizontal="left" vertical="center"/>
    </xf>
    <xf numFmtId="0" fontId="12" fillId="0" borderId="5" xfId="0" applyFont="1" applyBorder="1" applyAlignment="1">
      <alignment horizontal="left"/>
    </xf>
    <xf numFmtId="0" fontId="31" fillId="0" borderId="1" xfId="0" applyFont="1" applyBorder="1" applyAlignment="1">
      <alignment horizontal="left" wrapText="1"/>
    </xf>
    <xf numFmtId="0" fontId="0" fillId="0" borderId="1" xfId="0" applyBorder="1" applyAlignment="1">
      <alignment horizontal="left"/>
    </xf>
    <xf numFmtId="0" fontId="0" fillId="0" borderId="2" xfId="0" applyBorder="1" applyAlignment="1">
      <alignment horizontal="left"/>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7" borderId="17" xfId="0" applyFont="1" applyFill="1" applyBorder="1" applyAlignment="1">
      <alignment horizontal="left" vertical="center" wrapText="1"/>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12" fillId="0" borderId="0" xfId="0" applyFont="1" applyAlignment="1">
      <alignment horizontal="left" vertical="center"/>
    </xf>
    <xf numFmtId="0" fontId="19" fillId="2" borderId="13" xfId="0" applyFont="1" applyFill="1" applyBorder="1" applyAlignment="1">
      <alignment horizontal="left" vertical="center"/>
    </xf>
    <xf numFmtId="0" fontId="19" fillId="4" borderId="4" xfId="0" applyFont="1" applyFill="1" applyBorder="1" applyAlignment="1">
      <alignment horizontal="left" vertical="center"/>
    </xf>
    <xf numFmtId="0" fontId="19" fillId="4" borderId="8" xfId="0" applyFont="1" applyFill="1" applyBorder="1" applyAlignment="1">
      <alignment horizontal="left" vertical="center"/>
    </xf>
    <xf numFmtId="0" fontId="17" fillId="0" borderId="0" xfId="0" applyFont="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7" borderId="1" xfId="0" applyFont="1" applyFill="1" applyBorder="1" applyAlignment="1">
      <alignment horizontal="left" vertical="center"/>
    </xf>
    <xf numFmtId="0" fontId="20" fillId="7" borderId="1" xfId="0" applyFont="1" applyFill="1" applyBorder="1" applyAlignment="1">
      <alignment horizontal="left" vertical="center" wrapText="1"/>
    </xf>
    <xf numFmtId="0" fontId="12" fillId="4" borderId="0" xfId="0" applyFont="1" applyFill="1" applyAlignment="1">
      <alignment horizontal="left" vertical="center"/>
    </xf>
    <xf numFmtId="0" fontId="12" fillId="6" borderId="0" xfId="0" applyFont="1" applyFill="1" applyAlignment="1">
      <alignment horizontal="left" vertical="center"/>
    </xf>
    <xf numFmtId="0" fontId="20" fillId="2" borderId="1" xfId="0" applyFont="1" applyFill="1" applyBorder="1" applyAlignment="1">
      <alignment horizontal="left" vertical="center"/>
    </xf>
    <xf numFmtId="0" fontId="23"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4" fillId="0" borderId="16" xfId="0" applyFont="1" applyBorder="1" applyAlignment="1">
      <alignment horizontal="left" vertical="center" wrapText="1"/>
    </xf>
    <xf numFmtId="0" fontId="25" fillId="0" borderId="0" xfId="0" applyFont="1" applyAlignment="1">
      <alignment horizontal="left" vertical="center"/>
    </xf>
    <xf numFmtId="0" fontId="23" fillId="2" borderId="2" xfId="0" applyFont="1" applyFill="1" applyBorder="1" applyAlignment="1">
      <alignment horizontal="left" vertical="center" wrapText="1"/>
    </xf>
    <xf numFmtId="0" fontId="20" fillId="0" borderId="5" xfId="0" applyFont="1" applyBorder="1" applyAlignment="1">
      <alignment horizontal="left" vertical="center" wrapText="1"/>
    </xf>
    <xf numFmtId="0" fontId="20" fillId="0" borderId="19" xfId="0" applyFont="1" applyBorder="1" applyAlignment="1">
      <alignment horizontal="left" vertical="center" wrapText="1"/>
    </xf>
    <xf numFmtId="0" fontId="26" fillId="3" borderId="9" xfId="0" applyFont="1" applyFill="1" applyBorder="1" applyAlignment="1">
      <alignment horizontal="left" vertical="center" wrapText="1"/>
    </xf>
    <xf numFmtId="0" fontId="15" fillId="0" borderId="9" xfId="0" applyFont="1" applyBorder="1" applyAlignment="1">
      <alignment horizontal="left" vertical="center"/>
    </xf>
    <xf numFmtId="0" fontId="17"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22" fillId="7" borderId="2" xfId="0" applyFont="1" applyFill="1" applyBorder="1" applyAlignment="1">
      <alignment horizontal="left" vertical="center" wrapText="1"/>
    </xf>
    <xf numFmtId="0" fontId="20" fillId="0" borderId="19" xfId="0" applyFont="1" applyBorder="1" applyAlignment="1">
      <alignment horizontal="left" vertical="center"/>
    </xf>
    <xf numFmtId="0" fontId="23" fillId="7" borderId="9" xfId="0" applyFont="1" applyFill="1" applyBorder="1" applyAlignment="1">
      <alignment horizontal="left" vertical="center" wrapText="1"/>
    </xf>
    <xf numFmtId="0" fontId="35" fillId="0" borderId="9" xfId="0" applyFont="1" applyBorder="1" applyAlignment="1">
      <alignment horizontal="left" vertical="center" wrapText="1"/>
    </xf>
    <xf numFmtId="0" fontId="0" fillId="8" borderId="0" xfId="0" applyFill="1"/>
    <xf numFmtId="0" fontId="0" fillId="4" borderId="0" xfId="0" applyFill="1"/>
    <xf numFmtId="0" fontId="0" fillId="0" borderId="0" xfId="0" applyAlignment="1">
      <alignment horizontal="left"/>
    </xf>
    <xf numFmtId="0" fontId="0" fillId="0" borderId="0" xfId="0" applyAlignment="1">
      <alignment vertical="top"/>
    </xf>
    <xf numFmtId="0" fontId="0" fillId="4" borderId="0" xfId="0" applyFill="1" applyAlignment="1">
      <alignment horizontal="left"/>
    </xf>
    <xf numFmtId="0" fontId="39" fillId="4" borderId="0" xfId="0" applyFont="1" applyFill="1"/>
    <xf numFmtId="0" fontId="0" fillId="0" borderId="1" xfId="0" applyBorder="1"/>
    <xf numFmtId="0" fontId="0" fillId="2" borderId="0" xfId="0" applyFill="1" applyAlignment="1">
      <alignment horizontal="center"/>
    </xf>
    <xf numFmtId="0" fontId="0" fillId="0" borderId="0" xfId="0" applyAlignment="1">
      <alignment horizontal="center"/>
    </xf>
    <xf numFmtId="49" fontId="31" fillId="5" borderId="1" xfId="0" applyNumberFormat="1" applyFont="1" applyFill="1" applyBorder="1" applyAlignment="1">
      <alignment vertical="top" wrapText="1"/>
    </xf>
    <xf numFmtId="0" fontId="28" fillId="0" borderId="0" xfId="0" applyFont="1" applyAlignment="1">
      <alignment vertical="center" wrapText="1"/>
    </xf>
    <xf numFmtId="49" fontId="31" fillId="0" borderId="0" xfId="0" applyNumberFormat="1" applyFont="1" applyAlignment="1">
      <alignment vertical="top" wrapText="1"/>
    </xf>
    <xf numFmtId="0" fontId="11" fillId="2" borderId="29" xfId="0" applyFont="1" applyFill="1" applyBorder="1" applyAlignment="1">
      <alignment horizontal="center" vertical="center"/>
    </xf>
    <xf numFmtId="0" fontId="15" fillId="0" borderId="30" xfId="0" applyFont="1" applyBorder="1" applyAlignment="1">
      <alignment wrapText="1"/>
    </xf>
    <xf numFmtId="0" fontId="15" fillId="0" borderId="31" xfId="0" applyFont="1" applyBorder="1" applyAlignment="1">
      <alignment wrapText="1"/>
    </xf>
    <xf numFmtId="0" fontId="15" fillId="0" borderId="31" xfId="0" applyFont="1" applyBorder="1" applyAlignment="1">
      <alignment horizontal="left" vertical="center" wrapText="1"/>
    </xf>
    <xf numFmtId="0" fontId="15" fillId="0" borderId="32" xfId="0" applyFont="1" applyBorder="1" applyAlignment="1">
      <alignment wrapText="1"/>
    </xf>
    <xf numFmtId="0" fontId="15" fillId="0" borderId="4" xfId="0" applyFont="1" applyBorder="1" applyAlignment="1">
      <alignment horizontal="left" vertical="center" wrapText="1"/>
    </xf>
    <xf numFmtId="0" fontId="31" fillId="0" borderId="4" xfId="0" applyFont="1" applyBorder="1" applyAlignment="1">
      <alignment horizontal="left" vertical="center" wrapText="1"/>
    </xf>
    <xf numFmtId="0" fontId="31" fillId="5"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9" fillId="0" borderId="0" xfId="0" applyFont="1" applyAlignment="1">
      <alignment vertical="top" wrapText="1"/>
    </xf>
    <xf numFmtId="0" fontId="0" fillId="0" borderId="3" xfId="0" applyBorder="1"/>
    <xf numFmtId="0" fontId="39" fillId="0" borderId="0" xfId="0" applyFont="1"/>
    <xf numFmtId="0" fontId="0" fillId="0" borderId="0" xfId="0" applyAlignment="1">
      <alignment vertical="top" wrapText="1"/>
    </xf>
    <xf numFmtId="0" fontId="15" fillId="0" borderId="15" xfId="0" applyFont="1" applyBorder="1" applyAlignment="1">
      <alignment horizontal="left" vertical="center" wrapText="1"/>
    </xf>
    <xf numFmtId="0" fontId="0" fillId="0" borderId="0" xfId="0" applyAlignment="1">
      <alignment horizontal="left" vertical="center"/>
    </xf>
    <xf numFmtId="0" fontId="17" fillId="9" borderId="1" xfId="0" applyFont="1" applyFill="1" applyBorder="1" applyAlignment="1">
      <alignment horizontal="left" vertical="center"/>
    </xf>
    <xf numFmtId="0" fontId="15" fillId="2" borderId="16" xfId="0" applyFont="1" applyFill="1" applyBorder="1" applyAlignment="1">
      <alignment horizontal="left" vertical="center" wrapText="1"/>
    </xf>
    <xf numFmtId="0" fontId="43" fillId="2" borderId="16"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0" fillId="2" borderId="0" xfId="0" applyFill="1"/>
    <xf numFmtId="0" fontId="17" fillId="2" borderId="1"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0" fillId="0" borderId="18" xfId="0" applyBorder="1" applyAlignment="1">
      <alignment vertical="top" wrapText="1"/>
    </xf>
    <xf numFmtId="0" fontId="0" fillId="0" borderId="18" xfId="0" applyBorder="1"/>
    <xf numFmtId="0" fontId="15" fillId="5" borderId="2" xfId="0" applyFont="1" applyFill="1" applyBorder="1" applyAlignment="1">
      <alignment horizontal="left" vertical="center" wrapText="1"/>
    </xf>
    <xf numFmtId="0" fontId="0" fillId="0" borderId="36" xfId="0" applyBorder="1" applyAlignment="1">
      <alignment vertical="top" wrapText="1"/>
    </xf>
    <xf numFmtId="0" fontId="15" fillId="0" borderId="5" xfId="0" applyFont="1" applyBorder="1" applyAlignment="1">
      <alignment horizontal="left" vertical="center" wrapText="1"/>
    </xf>
    <xf numFmtId="0" fontId="41" fillId="0" borderId="1" xfId="0" applyFont="1" applyBorder="1" applyAlignment="1">
      <alignment horizontal="left" vertical="center"/>
    </xf>
    <xf numFmtId="0" fontId="15" fillId="0" borderId="2" xfId="0" applyFont="1" applyBorder="1" applyAlignment="1">
      <alignment horizontal="left" vertical="center" wrapText="1"/>
    </xf>
    <xf numFmtId="0" fontId="18" fillId="2" borderId="4" xfId="0" applyFont="1" applyFill="1" applyBorder="1" applyAlignment="1">
      <alignment horizontal="left"/>
    </xf>
    <xf numFmtId="0" fontId="15" fillId="2" borderId="13"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7" fillId="2" borderId="2" xfId="0" applyFont="1" applyFill="1" applyBorder="1" applyAlignment="1">
      <alignment vertical="center"/>
    </xf>
    <xf numFmtId="0" fontId="17" fillId="2" borderId="7" xfId="0" applyFont="1" applyFill="1" applyBorder="1" applyAlignment="1">
      <alignment vertical="center"/>
    </xf>
    <xf numFmtId="0" fontId="17" fillId="2" borderId="7" xfId="0" applyFont="1" applyFill="1" applyBorder="1" applyAlignment="1">
      <alignment horizontal="left" vertical="center"/>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8" fillId="2" borderId="9" xfId="0" applyFont="1" applyFill="1" applyBorder="1" applyAlignment="1">
      <alignment horizontal="left" vertical="center"/>
    </xf>
    <xf numFmtId="0" fontId="15" fillId="0" borderId="8" xfId="0" applyFont="1" applyBorder="1" applyAlignment="1">
      <alignment horizontal="left" vertical="center" wrapText="1"/>
    </xf>
    <xf numFmtId="0" fontId="15" fillId="0" borderId="28" xfId="0" applyFont="1" applyBorder="1" applyAlignment="1">
      <alignment horizontal="left" vertical="center" wrapText="1"/>
    </xf>
    <xf numFmtId="0" fontId="15" fillId="0" borderId="2" xfId="0" applyFont="1" applyBorder="1" applyAlignment="1">
      <alignment horizontal="left" vertical="center"/>
    </xf>
    <xf numFmtId="0" fontId="0" fillId="0" borderId="2" xfId="0" applyBorder="1"/>
    <xf numFmtId="0" fontId="44" fillId="0" borderId="1" xfId="0" applyFont="1" applyBorder="1" applyAlignment="1">
      <alignment horizontal="left" vertical="center" wrapText="1"/>
    </xf>
    <xf numFmtId="0" fontId="15" fillId="0" borderId="34" xfId="0" applyFont="1" applyBorder="1" applyAlignment="1">
      <alignment horizontal="left" vertical="center" wrapText="1"/>
    </xf>
    <xf numFmtId="0" fontId="14" fillId="0" borderId="34" xfId="0" applyFont="1" applyBorder="1" applyAlignment="1">
      <alignment horizontal="left" vertical="center" wrapText="1"/>
    </xf>
    <xf numFmtId="0" fontId="31" fillId="0" borderId="34" xfId="0" applyFont="1" applyBorder="1" applyAlignment="1">
      <alignment horizontal="left" vertical="center" wrapText="1"/>
    </xf>
    <xf numFmtId="0" fontId="15" fillId="0" borderId="35" xfId="0" applyFont="1" applyBorder="1" applyAlignment="1">
      <alignment horizontal="left"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3" fillId="0" borderId="8" xfId="0" applyFont="1" applyBorder="1" applyAlignment="1">
      <alignment horizontal="left"/>
    </xf>
    <xf numFmtId="0" fontId="12" fillId="0" borderId="5" xfId="0" applyFont="1" applyBorder="1" applyAlignment="1">
      <alignment horizontal="left" vertical="center" wrapText="1"/>
    </xf>
    <xf numFmtId="0" fontId="31" fillId="0" borderId="5"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14" fontId="20" fillId="0" borderId="1" xfId="0" applyNumberFormat="1" applyFont="1" applyBorder="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top" wrapText="1"/>
    </xf>
    <xf numFmtId="0" fontId="31" fillId="0" borderId="1" xfId="0" applyFont="1" applyBorder="1" applyAlignment="1">
      <alignment horizontal="left" vertical="top" wrapText="1"/>
    </xf>
    <xf numFmtId="0" fontId="15" fillId="0" borderId="1" xfId="0" applyFont="1" applyBorder="1" applyAlignment="1">
      <alignment horizontal="left" vertical="top"/>
    </xf>
    <xf numFmtId="0" fontId="12" fillId="0" borderId="1" xfId="0" applyFont="1" applyBorder="1" applyAlignment="1">
      <alignment horizontal="left" vertical="top"/>
    </xf>
    <xf numFmtId="0" fontId="12" fillId="0" borderId="1" xfId="0" applyFont="1" applyBorder="1" applyAlignment="1">
      <alignment horizontal="left"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3" fillId="0" borderId="28" xfId="0" applyFont="1" applyBorder="1" applyAlignment="1">
      <alignment horizontal="left"/>
    </xf>
    <xf numFmtId="0" fontId="13" fillId="0" borderId="8" xfId="0" applyFont="1" applyBorder="1" applyAlignment="1">
      <alignment horizontal="left"/>
    </xf>
    <xf numFmtId="0" fontId="13" fillId="0" borderId="0" xfId="0" applyFont="1" applyAlignment="1">
      <alignment horizontal="left"/>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38" xfId="0" applyFont="1" applyFill="1" applyBorder="1" applyAlignment="1">
      <alignment horizontal="left" vertical="center"/>
    </xf>
    <xf numFmtId="0" fontId="17" fillId="2" borderId="4" xfId="0" applyFont="1" applyFill="1" applyBorder="1" applyAlignment="1">
      <alignment horizontal="left" vertical="center"/>
    </xf>
    <xf numFmtId="0" fontId="17" fillId="2" borderId="14" xfId="0" applyFont="1" applyFill="1" applyBorder="1" applyAlignment="1">
      <alignment horizontal="lef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12" fillId="0" borderId="4" xfId="0" applyFont="1" applyBorder="1" applyAlignment="1">
      <alignment horizontal="left" vertical="top" wrapText="1"/>
    </xf>
    <xf numFmtId="0" fontId="40" fillId="2" borderId="40" xfId="0" applyFont="1" applyFill="1" applyBorder="1" applyAlignment="1">
      <alignment horizontal="center" vertical="center"/>
    </xf>
    <xf numFmtId="0" fontId="40" fillId="2" borderId="20" xfId="0" applyFont="1" applyFill="1" applyBorder="1" applyAlignment="1">
      <alignment horizontal="center" vertical="center"/>
    </xf>
    <xf numFmtId="0" fontId="40" fillId="2" borderId="41" xfId="0"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 xfId="0" applyFont="1" applyFill="1" applyBorder="1" applyAlignment="1">
      <alignment horizontal="left" vertical="center" wrapText="1"/>
    </xf>
  </cellXfs>
  <cellStyles count="2">
    <cellStyle name="Hyperlink" xfId="1" builtinId="8"/>
    <cellStyle name="Standaard" xfId="0" builtinId="0"/>
  </cellStyles>
  <dxfs count="2">
    <dxf>
      <fill>
        <patternFill>
          <bgColor rgb="FFFF0000"/>
        </patternFill>
      </fill>
    </dxf>
    <dxf>
      <fill>
        <patternFill>
          <bgColor rgb="FFFFFF00"/>
        </patternFill>
      </fill>
    </dxf>
  </dxfs>
  <tableStyles count="0" defaultTableStyle="TableStyleMedium2" defaultPivotStyle="PivotStyleLight16"/>
  <colors>
    <mruColors>
      <color rgb="FFFF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33619</xdr:colOff>
      <xdr:row>0</xdr:row>
      <xdr:rowOff>1</xdr:rowOff>
    </xdr:from>
    <xdr:to>
      <xdr:col>0</xdr:col>
      <xdr:colOff>638735</xdr:colOff>
      <xdr:row>1</xdr:row>
      <xdr:rowOff>1002</xdr:rowOff>
    </xdr:to>
    <xdr:pic>
      <xdr:nvPicPr>
        <xdr:cNvPr id="3" name="Afbeelding 2">
          <a:extLst>
            <a:ext uri="{FF2B5EF4-FFF2-40B4-BE49-F238E27FC236}">
              <a16:creationId xmlns:a16="http://schemas.microsoft.com/office/drawing/2014/main" id="{79BEC9CC-1D8C-468D-9A3E-4FA5A74DA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9" y="1"/>
          <a:ext cx="605116" cy="606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24094</xdr:colOff>
      <xdr:row>0</xdr:row>
      <xdr:rowOff>1</xdr:rowOff>
    </xdr:from>
    <xdr:to>
      <xdr:col>0</xdr:col>
      <xdr:colOff>913216</xdr:colOff>
      <xdr:row>1</xdr:row>
      <xdr:rowOff>1</xdr:rowOff>
    </xdr:to>
    <xdr:pic>
      <xdr:nvPicPr>
        <xdr:cNvPr id="9" name="Afbeelding 8">
          <a:extLst>
            <a:ext uri="{FF2B5EF4-FFF2-40B4-BE49-F238E27FC236}">
              <a16:creationId xmlns:a16="http://schemas.microsoft.com/office/drawing/2014/main" id="{773C30A2-79B8-4B4C-AD7A-C89CE12AD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94" y="1"/>
          <a:ext cx="889122"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xdr:rowOff>
    </xdr:from>
    <xdr:to>
      <xdr:col>0</xdr:col>
      <xdr:colOff>752475</xdr:colOff>
      <xdr:row>0</xdr:row>
      <xdr:rowOff>739488</xdr:rowOff>
    </xdr:to>
    <xdr:pic>
      <xdr:nvPicPr>
        <xdr:cNvPr id="2" name="Afbeelding 1">
          <a:extLst>
            <a:ext uri="{FF2B5EF4-FFF2-40B4-BE49-F238E27FC236}">
              <a16:creationId xmlns:a16="http://schemas.microsoft.com/office/drawing/2014/main" id="{9B1F4161-5EFA-4CE5-A60E-D156AE7DB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
          <a:ext cx="733425" cy="7394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28015</xdr:colOff>
      <xdr:row>0</xdr:row>
      <xdr:rowOff>0</xdr:rowOff>
    </xdr:from>
    <xdr:to>
      <xdr:col>2</xdr:col>
      <xdr:colOff>56029</xdr:colOff>
      <xdr:row>1</xdr:row>
      <xdr:rowOff>7061</xdr:rowOff>
    </xdr:to>
    <xdr:pic>
      <xdr:nvPicPr>
        <xdr:cNvPr id="2" name="Afbeelding 1">
          <a:extLst>
            <a:ext uri="{FF2B5EF4-FFF2-40B4-BE49-F238E27FC236}">
              <a16:creationId xmlns:a16="http://schemas.microsoft.com/office/drawing/2014/main" id="{494500DD-9293-4415-A5B9-F74F0EC718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5" y="0"/>
          <a:ext cx="854448" cy="86151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http://ec.europa.eu/justice/data-protection/international-transfers/adequacy/index_en.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F37"/>
  <sheetViews>
    <sheetView topLeftCell="A7" zoomScale="70" zoomScaleNormal="70" workbookViewId="0">
      <selection activeCell="E23" sqref="E23"/>
    </sheetView>
  </sheetViews>
  <sheetFormatPr defaultColWidth="9.33203125" defaultRowHeight="13.8"/>
  <cols>
    <col min="1" max="1" width="88.33203125" style="62" bestFit="1" customWidth="1"/>
    <col min="2" max="2" width="61.6640625" style="62" customWidth="1"/>
    <col min="3" max="3" width="0.33203125" style="62" hidden="1" customWidth="1"/>
    <col min="4" max="4" width="25.5546875" style="62" hidden="1" customWidth="1"/>
    <col min="5" max="5" width="49.33203125" style="62" customWidth="1"/>
    <col min="6" max="6" width="9.33203125" style="62" customWidth="1"/>
    <col min="7" max="7" width="38" style="62" customWidth="1"/>
    <col min="8" max="9" width="9.33203125" style="62" customWidth="1"/>
    <col min="10" max="16384" width="9.33203125" style="62"/>
  </cols>
  <sheetData>
    <row r="1" spans="1:318" ht="48" customHeight="1" thickBot="1">
      <c r="A1" s="168" t="s">
        <v>0</v>
      </c>
      <c r="B1" s="169"/>
      <c r="C1" s="169"/>
      <c r="D1" s="169"/>
      <c r="E1" s="170"/>
    </row>
    <row r="2" spans="1:318" ht="23.25" customHeight="1">
      <c r="A2" s="63" t="s">
        <v>1</v>
      </c>
      <c r="B2" s="9" t="s">
        <v>2</v>
      </c>
      <c r="C2" s="64"/>
      <c r="D2" s="65"/>
      <c r="E2" s="10" t="s">
        <v>3</v>
      </c>
      <c r="F2" s="66"/>
      <c r="G2" s="66"/>
      <c r="H2" s="66"/>
      <c r="I2" s="66"/>
    </row>
    <row r="3" spans="1:318" ht="15.75" customHeight="1">
      <c r="A3" s="57" t="s">
        <v>4</v>
      </c>
      <c r="C3" s="67"/>
      <c r="D3" s="67"/>
      <c r="E3" s="68" t="s">
        <v>5</v>
      </c>
    </row>
    <row r="4" spans="1:318" ht="15.75" customHeight="1">
      <c r="A4" s="69" t="s">
        <v>6</v>
      </c>
      <c r="B4" s="60"/>
      <c r="C4" s="70"/>
      <c r="D4" s="71"/>
      <c r="E4" s="68" t="s">
        <v>5</v>
      </c>
      <c r="F4" s="22"/>
      <c r="G4" s="22"/>
      <c r="H4" s="22"/>
      <c r="I4" s="22"/>
    </row>
    <row r="5" spans="1:318" ht="15.6">
      <c r="A5" s="57" t="s">
        <v>7</v>
      </c>
      <c r="B5" s="161"/>
      <c r="C5" s="70"/>
      <c r="D5" s="71"/>
      <c r="E5" s="68" t="s">
        <v>5</v>
      </c>
      <c r="F5" s="22"/>
      <c r="G5" s="22"/>
      <c r="H5" s="22"/>
      <c r="I5" s="22"/>
    </row>
    <row r="6" spans="1:318" ht="16.2" thickBot="1">
      <c r="A6" s="58" t="s">
        <v>8</v>
      </c>
      <c r="B6" s="167"/>
      <c r="C6" s="70"/>
      <c r="D6" s="71"/>
      <c r="E6" s="90" t="s">
        <v>5</v>
      </c>
      <c r="F6" s="22"/>
      <c r="G6" s="22"/>
      <c r="H6" s="22"/>
      <c r="I6" s="22"/>
    </row>
    <row r="7" spans="1:318" s="75" customFormat="1" ht="45.6" thickBot="1">
      <c r="A7" s="59" t="s">
        <v>9</v>
      </c>
      <c r="B7" s="72"/>
      <c r="C7" s="73"/>
      <c r="D7" s="89"/>
      <c r="E7" s="91"/>
      <c r="F7" s="22"/>
      <c r="G7" s="22"/>
      <c r="H7" s="22"/>
      <c r="I7" s="22"/>
      <c r="J7" s="62"/>
      <c r="K7" s="62"/>
      <c r="L7" s="62"/>
      <c r="M7" s="62"/>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c r="IJ7" s="74"/>
      <c r="IK7" s="74"/>
      <c r="IL7" s="74"/>
      <c r="IM7" s="74"/>
      <c r="IN7" s="74"/>
      <c r="IO7" s="74"/>
      <c r="IP7" s="74"/>
      <c r="IQ7" s="74"/>
      <c r="IR7" s="74"/>
      <c r="IS7" s="74"/>
      <c r="IT7" s="74"/>
      <c r="IU7" s="74"/>
      <c r="IV7" s="74"/>
      <c r="IW7" s="74"/>
      <c r="IX7" s="74"/>
      <c r="IY7" s="74"/>
      <c r="IZ7" s="74"/>
      <c r="JA7" s="74"/>
      <c r="JB7" s="74"/>
      <c r="JC7" s="74"/>
      <c r="JD7" s="74"/>
      <c r="JE7" s="74"/>
      <c r="JF7" s="74"/>
      <c r="JG7" s="74"/>
      <c r="JH7" s="74"/>
      <c r="JI7" s="74"/>
      <c r="JJ7" s="74"/>
      <c r="JK7" s="74"/>
      <c r="JL7" s="74"/>
      <c r="JM7" s="74"/>
      <c r="JN7" s="74"/>
      <c r="JO7" s="74"/>
      <c r="JP7" s="74"/>
      <c r="JQ7" s="74"/>
      <c r="JR7" s="74"/>
      <c r="JS7" s="74"/>
      <c r="JT7" s="74"/>
      <c r="JU7" s="74"/>
      <c r="JV7" s="74"/>
      <c r="JW7" s="74"/>
      <c r="JX7" s="74"/>
      <c r="JY7" s="74"/>
      <c r="JZ7" s="74"/>
      <c r="KA7" s="74"/>
      <c r="KB7" s="74"/>
      <c r="KC7" s="74"/>
      <c r="KD7" s="74"/>
      <c r="KE7" s="74"/>
      <c r="KF7" s="74"/>
      <c r="KG7" s="74"/>
      <c r="KH7" s="74"/>
      <c r="KI7" s="74"/>
      <c r="KJ7" s="74"/>
      <c r="KK7" s="74"/>
      <c r="KL7" s="74"/>
      <c r="KM7" s="74"/>
      <c r="KN7" s="74"/>
      <c r="KO7" s="74"/>
      <c r="KP7" s="74"/>
      <c r="KQ7" s="74"/>
      <c r="KR7" s="74"/>
      <c r="KS7" s="74"/>
      <c r="KT7" s="74"/>
      <c r="KU7" s="74"/>
      <c r="KV7" s="74"/>
      <c r="KW7" s="74"/>
      <c r="KX7" s="74"/>
      <c r="KY7" s="74"/>
      <c r="KZ7" s="74"/>
      <c r="LA7" s="74"/>
      <c r="LB7" s="74"/>
      <c r="LC7" s="74"/>
      <c r="LD7" s="74"/>
      <c r="LE7" s="74"/>
      <c r="LF7" s="74"/>
    </row>
    <row r="8" spans="1:318" ht="15.6">
      <c r="A8" s="17" t="s">
        <v>11</v>
      </c>
      <c r="B8" s="11" t="s">
        <v>12</v>
      </c>
      <c r="C8" s="76"/>
      <c r="D8" s="77" t="s">
        <v>13</v>
      </c>
      <c r="E8" s="10" t="s">
        <v>3</v>
      </c>
    </row>
    <row r="9" spans="1:318" ht="30.75" customHeight="1">
      <c r="A9" s="15" t="s">
        <v>14</v>
      </c>
      <c r="B9" s="78"/>
      <c r="C9" s="60">
        <f>IF(B9="Medewerkers",1,0)</f>
        <v>0</v>
      </c>
      <c r="D9" s="13">
        <f>C9*13</f>
        <v>0</v>
      </c>
      <c r="E9" s="68" t="s">
        <v>5</v>
      </c>
    </row>
    <row r="10" spans="1:318" ht="15.6">
      <c r="A10" s="17" t="s">
        <v>16</v>
      </c>
      <c r="B10" s="11" t="s">
        <v>17</v>
      </c>
      <c r="C10" s="76"/>
      <c r="D10" s="77" t="s">
        <v>13</v>
      </c>
      <c r="E10" s="12" t="s">
        <v>3</v>
      </c>
    </row>
    <row r="11" spans="1:318" ht="15">
      <c r="A11" s="79" t="s">
        <v>18</v>
      </c>
      <c r="B11" s="60"/>
      <c r="C11" s="60">
        <f>IF(B11="Ja",1,0)</f>
        <v>0</v>
      </c>
      <c r="D11" s="13">
        <f>2*C11</f>
        <v>0</v>
      </c>
      <c r="E11" s="68" t="s">
        <v>5</v>
      </c>
    </row>
    <row r="12" spans="1:318" ht="15">
      <c r="A12" s="79" t="s">
        <v>19</v>
      </c>
      <c r="B12" s="60"/>
      <c r="C12" s="60">
        <f>IF(B12="Ja",1,0)</f>
        <v>0</v>
      </c>
      <c r="D12" s="13">
        <f>5*C12</f>
        <v>0</v>
      </c>
      <c r="E12" s="68"/>
    </row>
    <row r="13" spans="1:318" ht="15">
      <c r="A13" s="79" t="s">
        <v>20</v>
      </c>
      <c r="B13" s="60"/>
      <c r="C13" s="60">
        <f t="shared" ref="C13:C15" si="0">IF(B13="Ja",1,0)</f>
        <v>0</v>
      </c>
      <c r="D13" s="13">
        <f>15*C13</f>
        <v>0</v>
      </c>
      <c r="E13" s="68" t="s">
        <v>5</v>
      </c>
      <c r="G13" s="162"/>
    </row>
    <row r="14" spans="1:318" ht="15">
      <c r="A14" s="79" t="s">
        <v>22</v>
      </c>
      <c r="B14" s="60"/>
      <c r="C14" s="60">
        <f t="shared" si="0"/>
        <v>0</v>
      </c>
      <c r="D14" s="13">
        <f>25*C14</f>
        <v>0</v>
      </c>
      <c r="E14" s="68" t="s">
        <v>5</v>
      </c>
    </row>
    <row r="15" spans="1:318" ht="60">
      <c r="A15" s="79" t="s">
        <v>23</v>
      </c>
      <c r="B15" s="60"/>
      <c r="C15" s="60">
        <f t="shared" si="0"/>
        <v>0</v>
      </c>
      <c r="D15" s="13">
        <f>25*C15</f>
        <v>0</v>
      </c>
      <c r="E15" s="68" t="s">
        <v>5</v>
      </c>
    </row>
    <row r="16" spans="1:318" ht="15.6">
      <c r="A16" s="17" t="s">
        <v>24</v>
      </c>
      <c r="B16" s="11" t="s">
        <v>17</v>
      </c>
      <c r="C16" s="76"/>
      <c r="D16" s="77" t="s">
        <v>13</v>
      </c>
      <c r="E16" s="12" t="s">
        <v>3</v>
      </c>
      <c r="H16" s="80"/>
    </row>
    <row r="17" spans="1:8" ht="15">
      <c r="A17" s="79" t="s">
        <v>25</v>
      </c>
      <c r="B17" s="60"/>
      <c r="C17" s="60">
        <f>IF(B17="Ja",1,0)</f>
        <v>0</v>
      </c>
      <c r="D17" s="13">
        <f>2*C17</f>
        <v>0</v>
      </c>
      <c r="E17" s="68" t="s">
        <v>5</v>
      </c>
      <c r="H17" s="80"/>
    </row>
    <row r="18" spans="1:8" ht="15">
      <c r="A18" s="79" t="s">
        <v>26</v>
      </c>
      <c r="B18" s="60"/>
      <c r="C18" s="60">
        <f t="shared" ref="C18:C19" si="1">IF(B18="Ja",1,0)</f>
        <v>0</v>
      </c>
      <c r="D18" s="13">
        <f>10*C18</f>
        <v>0</v>
      </c>
      <c r="E18" s="68" t="s">
        <v>5</v>
      </c>
      <c r="H18" s="80"/>
    </row>
    <row r="19" spans="1:8" ht="15">
      <c r="A19" s="79" t="s">
        <v>27</v>
      </c>
      <c r="B19" s="60"/>
      <c r="C19" s="60">
        <f t="shared" si="1"/>
        <v>0</v>
      </c>
      <c r="D19" s="14">
        <f>20*C19</f>
        <v>0</v>
      </c>
      <c r="E19" s="68" t="s">
        <v>5</v>
      </c>
      <c r="H19" s="80"/>
    </row>
    <row r="20" spans="1:8" ht="15.6">
      <c r="A20" s="17" t="s">
        <v>28</v>
      </c>
      <c r="B20" s="11" t="s">
        <v>29</v>
      </c>
      <c r="C20" s="76"/>
      <c r="D20" s="81"/>
      <c r="E20" s="12" t="s">
        <v>3</v>
      </c>
      <c r="H20" s="80"/>
    </row>
    <row r="21" spans="1:8" ht="69" customHeight="1">
      <c r="A21" s="15" t="s">
        <v>30</v>
      </c>
      <c r="B21" s="78"/>
      <c r="C21" s="60">
        <f>IF(B21="Ja, aan een nieuwe partij of aan een bestaande partij waarbij nog geen verwerkersovereenkomst is opgesteld.",1,0)</f>
        <v>0</v>
      </c>
      <c r="D21" s="14">
        <f>IF(B21="Nee.",1,0)</f>
        <v>0</v>
      </c>
      <c r="E21" s="16"/>
    </row>
    <row r="22" spans="1:8" ht="18.75" customHeight="1">
      <c r="A22" s="17" t="s">
        <v>32</v>
      </c>
      <c r="B22" s="18" t="s">
        <v>33</v>
      </c>
      <c r="C22" s="76"/>
      <c r="D22" s="77"/>
      <c r="E22" s="12" t="s">
        <v>3</v>
      </c>
    </row>
    <row r="23" spans="1:8" ht="45.6" thickBot="1">
      <c r="A23" s="15" t="s">
        <v>34</v>
      </c>
      <c r="B23" s="82"/>
      <c r="C23" s="61">
        <f>IF(B23="Ja",1,0)</f>
        <v>0</v>
      </c>
      <c r="D23" s="67">
        <f>IF(B23="Ja, in de Verenigde Staten",1,0)</f>
        <v>0</v>
      </c>
      <c r="E23" s="83"/>
    </row>
    <row r="24" spans="1:8" ht="63" thickBot="1">
      <c r="A24" s="19" t="s">
        <v>35</v>
      </c>
      <c r="B24" s="84">
        <f>D9+SUM(D11:D15)+SUM(D17:D19)</f>
        <v>0</v>
      </c>
      <c r="C24" s="85"/>
      <c r="D24" s="85"/>
      <c r="E24" s="92" t="s">
        <v>36</v>
      </c>
    </row>
    <row r="34" spans="1:5">
      <c r="A34" s="86"/>
      <c r="B34" s="86"/>
      <c r="C34" s="87"/>
      <c r="D34" s="86"/>
      <c r="E34" s="86"/>
    </row>
    <row r="35" spans="1:5">
      <c r="A35" s="88"/>
      <c r="B35" s="87"/>
      <c r="C35" s="87"/>
      <c r="D35" s="88"/>
      <c r="E35" s="88"/>
    </row>
    <row r="36" spans="1:5">
      <c r="A36" s="88"/>
      <c r="B36" s="87"/>
      <c r="C36" s="87"/>
      <c r="D36" s="88"/>
      <c r="E36" s="87"/>
    </row>
    <row r="37" spans="1:5">
      <c r="A37" s="88"/>
      <c r="B37" s="87"/>
      <c r="C37" s="87"/>
      <c r="D37" s="88"/>
      <c r="E37" s="87"/>
    </row>
  </sheetData>
  <mergeCells count="1">
    <mergeCell ref="A1:E1"/>
  </mergeCells>
  <conditionalFormatting sqref="B24">
    <cfRule type="cellIs" dxfId="1" priority="1" operator="between">
      <formula>17</formula>
      <formula>27</formula>
    </cfRule>
    <cfRule type="cellIs" dxfId="0" priority="3" operator="greaterThan">
      <formula>27</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Menu!$A$1:$A$2</xm:f>
          </x14:formula1>
          <xm:sqref>B17:B19 B11:B15 E36 B35:B37 B7</xm:sqref>
        </x14:dataValidation>
        <x14:dataValidation type="list" allowBlank="1" showInputMessage="1" showErrorMessage="1" xr:uid="{00000000-0002-0000-0000-000001000000}">
          <x14:formula1>
            <xm:f>Menu!$B$14:$B$17</xm:f>
          </x14:formula1>
          <xm:sqref>B9</xm:sqref>
        </x14:dataValidation>
        <x14:dataValidation type="list" allowBlank="1" showInputMessage="1" showErrorMessage="1" xr:uid="{00000000-0002-0000-0000-000002000000}">
          <x14:formula1>
            <xm:f>Menu!$B$23:$B$26</xm:f>
          </x14:formula1>
          <xm:sqref>B23</xm:sqref>
        </x14:dataValidation>
        <x14:dataValidation type="list" allowBlank="1" showInputMessage="1" showErrorMessage="1" xr:uid="{00000000-0002-0000-0000-000003000000}">
          <x14:formula1>
            <xm:f>Menu!$B$28:$B$30</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topLeftCell="A19" zoomScale="85" zoomScaleNormal="85" workbookViewId="0">
      <selection activeCell="C24" sqref="C24"/>
    </sheetView>
  </sheetViews>
  <sheetFormatPr defaultRowHeight="14.4"/>
  <cols>
    <col min="1" max="2" width="36.33203125" customWidth="1"/>
    <col min="3" max="3" width="51.33203125" customWidth="1"/>
    <col min="4" max="4" width="5.5546875" hidden="1" customWidth="1"/>
    <col min="5" max="5" width="24.33203125" hidden="1" customWidth="1"/>
    <col min="6" max="6" width="49.6640625" customWidth="1"/>
    <col min="7" max="7" width="43.5546875" hidden="1" customWidth="1"/>
    <col min="8" max="8" width="0.5546875" hidden="1" customWidth="1"/>
    <col min="9" max="13" width="9.33203125" hidden="1" customWidth="1"/>
    <col min="15" max="15" width="42.6640625" customWidth="1"/>
  </cols>
  <sheetData>
    <row r="1" spans="1:15" ht="70.5" customHeight="1" thickBot="1">
      <c r="A1" s="168" t="s">
        <v>37</v>
      </c>
      <c r="B1" s="169"/>
      <c r="C1" s="169"/>
      <c r="D1" s="169"/>
      <c r="E1" s="169"/>
      <c r="F1" s="169"/>
      <c r="G1" s="170"/>
      <c r="H1" s="153"/>
      <c r="I1" s="153"/>
      <c r="J1" s="153"/>
      <c r="K1" s="153"/>
      <c r="L1" s="153"/>
      <c r="M1" s="154"/>
    </row>
    <row r="2" spans="1:15" ht="55.5" customHeight="1">
      <c r="A2" s="175" t="s">
        <v>38</v>
      </c>
      <c r="B2" s="176"/>
      <c r="C2" s="176"/>
      <c r="D2" s="176"/>
      <c r="E2" s="176"/>
      <c r="F2" s="176"/>
      <c r="G2" s="177"/>
      <c r="H2" s="8"/>
      <c r="I2" s="8"/>
      <c r="J2" s="8"/>
      <c r="K2" s="8"/>
      <c r="L2" s="8"/>
      <c r="M2" s="8"/>
    </row>
    <row r="3" spans="1:15">
      <c r="A3" s="35" t="s">
        <v>39</v>
      </c>
      <c r="B3" s="36" t="s">
        <v>40</v>
      </c>
      <c r="C3" s="36" t="s">
        <v>41</v>
      </c>
      <c r="D3" s="36"/>
      <c r="E3" s="36"/>
      <c r="F3" s="36" t="s">
        <v>42</v>
      </c>
      <c r="G3" s="36" t="s">
        <v>43</v>
      </c>
      <c r="H3" s="7"/>
      <c r="I3" s="7"/>
      <c r="J3" s="7"/>
      <c r="K3" s="7"/>
      <c r="L3" s="7"/>
      <c r="M3" s="7"/>
    </row>
    <row r="4" spans="1:15" ht="75" customHeight="1">
      <c r="A4" s="110" t="s">
        <v>44</v>
      </c>
      <c r="B4" s="111" t="s">
        <v>45</v>
      </c>
      <c r="C4" s="20"/>
      <c r="D4" s="37"/>
      <c r="E4" s="37"/>
      <c r="F4" s="20"/>
      <c r="G4" s="171" t="s">
        <v>46</v>
      </c>
      <c r="H4" s="7"/>
      <c r="I4" s="7"/>
      <c r="J4" s="7"/>
      <c r="K4" s="7"/>
      <c r="L4" s="7"/>
      <c r="M4" s="7"/>
    </row>
    <row r="5" spans="1:15">
      <c r="A5" s="35" t="s">
        <v>47</v>
      </c>
      <c r="B5" s="36" t="s">
        <v>40</v>
      </c>
      <c r="C5" s="36" t="s">
        <v>12</v>
      </c>
      <c r="D5" s="36"/>
      <c r="E5" s="38"/>
      <c r="F5" s="36" t="s">
        <v>42</v>
      </c>
      <c r="G5" s="172"/>
      <c r="H5" s="7"/>
      <c r="I5" s="7"/>
      <c r="J5" s="7"/>
      <c r="K5" s="7"/>
      <c r="L5" s="7"/>
      <c r="M5" s="7"/>
    </row>
    <row r="6" spans="1:15" ht="44.25" customHeight="1">
      <c r="A6" s="184" t="s">
        <v>48</v>
      </c>
      <c r="B6" s="187" t="s">
        <v>49</v>
      </c>
      <c r="C6" s="190"/>
      <c r="D6" s="178">
        <f>IF(C6="De verwerking is noodzakelijk voor de vitale belangen van de betrokkene of een andere natuurlijke persoon.",1,0)</f>
        <v>0</v>
      </c>
      <c r="E6" s="180">
        <f>IF(C6="De verwerking is noodzakelijk voor de vervulling van een taak van algemeen belang/taak in het kader van uitoefening van openbaar gezag.",1,0)</f>
        <v>0</v>
      </c>
      <c r="F6" s="132" t="str">
        <f>IF(D6+E6&gt;0,"Kies een andere grondslag, een vitaal of algemeen belang is vrijwel nooit een grondslag voor PostNL. Neem contact op met privacy@postnl.nl als dit wel echt het geval is."," -")</f>
        <v xml:space="preserve"> -</v>
      </c>
      <c r="G6" s="173"/>
      <c r="H6" s="7"/>
      <c r="I6" s="7"/>
      <c r="J6" s="7"/>
      <c r="K6" s="7"/>
      <c r="L6" s="7"/>
      <c r="M6" s="7"/>
    </row>
    <row r="7" spans="1:15">
      <c r="A7" s="185"/>
      <c r="B7" s="188"/>
      <c r="C7" s="191"/>
      <c r="D7" s="179"/>
      <c r="E7" s="180"/>
      <c r="F7" s="34" t="str">
        <f>IF(C6="De verwerking is noodzakelijk voor de behartiging van de gerechtvaardigde belangen van de verwerkingsverantwoordelijke of van een derde.","Gerechtvaardigd belang moet worden beargumenteerd. Neem contact hierover op met het Privacy Office."," -")</f>
        <v xml:space="preserve"> -</v>
      </c>
      <c r="G7" s="173"/>
      <c r="H7" s="7"/>
      <c r="I7" s="7"/>
      <c r="J7" s="7"/>
      <c r="K7" s="7"/>
      <c r="L7" s="7"/>
      <c r="M7" s="7"/>
    </row>
    <row r="8" spans="1:15">
      <c r="A8" s="186"/>
      <c r="B8" s="189"/>
      <c r="C8" s="192"/>
      <c r="D8" s="39"/>
      <c r="E8" s="155"/>
      <c r="F8" s="33" t="str">
        <f>IF(C6="De betrokkene heeft toestemming gegeven.","In een arbeidsrelatie is toestemming zelden een geldige grondslag door de machtsverhouding die de werkgever heeft ten opzichte van de werknemer. Een andere grondslag is nodig om de verwerking te mogen uitvoeren","-")</f>
        <v>-</v>
      </c>
      <c r="G8" s="173"/>
      <c r="H8" s="7"/>
      <c r="I8" s="7"/>
      <c r="J8" s="7"/>
      <c r="K8" s="7"/>
      <c r="L8" s="7"/>
      <c r="M8" s="7"/>
    </row>
    <row r="9" spans="1:15" ht="16.5" customHeight="1">
      <c r="A9" s="35" t="s">
        <v>51</v>
      </c>
      <c r="B9" s="36" t="s">
        <v>40</v>
      </c>
      <c r="C9" s="36" t="s">
        <v>12</v>
      </c>
      <c r="D9" s="36"/>
      <c r="E9" s="36"/>
      <c r="F9" s="36" t="s">
        <v>42</v>
      </c>
      <c r="G9" s="172"/>
      <c r="H9" s="7"/>
      <c r="I9" s="7"/>
      <c r="J9" s="7"/>
      <c r="K9" s="7"/>
      <c r="L9" s="7"/>
      <c r="M9" s="7"/>
    </row>
    <row r="10" spans="1:15" ht="66">
      <c r="A10" s="20" t="s">
        <v>52</v>
      </c>
      <c r="B10" s="24" t="s">
        <v>53</v>
      </c>
      <c r="C10" s="40"/>
      <c r="D10" s="41"/>
      <c r="E10" s="41"/>
      <c r="F10" s="20" t="str">
        <f>IF(C10="Nee","Ga door naar de volgende vraag","Verwijder de onnodige persoonsgegevens en pas het systeem aan, zodat alleen de persoonsgegevens die ook nodig zijn worden verwerkt.")</f>
        <v>Verwijder de onnodige persoonsgegevens en pas het systeem aan, zodat alleen de persoonsgegevens die ook nodig zijn worden verwerkt.</v>
      </c>
      <c r="G10" s="172"/>
      <c r="H10" s="7"/>
      <c r="I10" s="7"/>
      <c r="J10" s="7"/>
      <c r="K10" s="7"/>
      <c r="L10" s="7"/>
      <c r="M10" s="7"/>
    </row>
    <row r="11" spans="1:15">
      <c r="A11" s="35" t="s">
        <v>54</v>
      </c>
      <c r="B11" s="36" t="s">
        <v>40</v>
      </c>
      <c r="C11" s="36" t="s">
        <v>41</v>
      </c>
      <c r="D11" s="42"/>
      <c r="E11" s="42"/>
      <c r="F11" s="36" t="s">
        <v>42</v>
      </c>
      <c r="G11" s="172"/>
      <c r="H11" s="7"/>
      <c r="I11" s="7"/>
      <c r="J11" s="7"/>
      <c r="K11" s="7"/>
      <c r="L11" s="7"/>
      <c r="M11" s="7"/>
    </row>
    <row r="12" spans="1:15" s="96" customFormat="1" ht="99.75" customHeight="1">
      <c r="A12" s="163" t="s">
        <v>55</v>
      </c>
      <c r="B12" s="164" t="s">
        <v>56</v>
      </c>
      <c r="C12" s="165"/>
      <c r="D12" s="166"/>
      <c r="E12" s="166"/>
      <c r="F12" s="163" t="str">
        <f>IF(C12="Ja","Beveiliging is een continu proces, zorg dat het continu verbeterd wordt.","Neem contact op met het Cybersecurity office of met de Cyber Security &amp; Privacy coördinator in de business unit.")</f>
        <v>Neem contact op met het Cybersecurity office of met de Cyber Security &amp; Privacy coördinator in de business unit.</v>
      </c>
      <c r="G12" s="172"/>
      <c r="O12" s="117" t="s">
        <v>57</v>
      </c>
    </row>
    <row r="13" spans="1:15" ht="16.5" customHeight="1">
      <c r="A13" s="35" t="s">
        <v>58</v>
      </c>
      <c r="B13" s="36" t="s">
        <v>40</v>
      </c>
      <c r="C13" s="36" t="s">
        <v>12</v>
      </c>
      <c r="D13" s="36"/>
      <c r="E13" s="36"/>
      <c r="F13" s="36" t="s">
        <v>42</v>
      </c>
      <c r="G13" s="172"/>
    </row>
    <row r="14" spans="1:15" ht="26.4">
      <c r="A14" s="20" t="s">
        <v>59</v>
      </c>
      <c r="B14" s="181" t="s">
        <v>60</v>
      </c>
      <c r="C14" s="40"/>
      <c r="D14" s="43"/>
      <c r="E14" s="43"/>
      <c r="F14" s="28" t="str">
        <f>IF(C14="Ja", "Ga door naar de volgende vraag.","Stel een redelijke bewaartermijn vast met het oog op het doel van de verwerking en pas je systeem hier op aan &amp; ga door naar vraag 6.1")</f>
        <v>Stel een redelijke bewaartermijn vast met het oog op het doel van de verwerking en pas je systeem hier op aan &amp; ga door naar vraag 6.1</v>
      </c>
      <c r="G14" s="172"/>
    </row>
    <row r="15" spans="1:15" ht="39" customHeight="1">
      <c r="A15" s="23" t="s">
        <v>61</v>
      </c>
      <c r="B15" s="182"/>
      <c r="C15" s="44"/>
      <c r="D15" s="43"/>
      <c r="E15" s="43"/>
      <c r="F15" s="45" t="s">
        <v>5</v>
      </c>
      <c r="G15" s="172"/>
    </row>
    <row r="16" spans="1:15" ht="27">
      <c r="A16" s="46" t="s">
        <v>62</v>
      </c>
      <c r="B16" s="183"/>
      <c r="C16" s="44"/>
      <c r="D16" s="41"/>
      <c r="E16" s="41"/>
      <c r="F16" s="47" t="s">
        <v>5</v>
      </c>
      <c r="G16" s="172"/>
    </row>
    <row r="17" spans="1:7">
      <c r="A17" s="35" t="s">
        <v>63</v>
      </c>
      <c r="B17" s="36" t="s">
        <v>40</v>
      </c>
      <c r="C17" s="36" t="s">
        <v>12</v>
      </c>
      <c r="D17" s="42"/>
      <c r="E17" s="42"/>
      <c r="F17" s="36" t="s">
        <v>42</v>
      </c>
      <c r="G17" s="172"/>
    </row>
    <row r="18" spans="1:7" ht="27.6" thickBot="1">
      <c r="A18" s="23" t="s">
        <v>64</v>
      </c>
      <c r="B18" s="48" t="s">
        <v>5</v>
      </c>
      <c r="C18" s="40"/>
      <c r="D18" s="48"/>
      <c r="E18" s="48"/>
      <c r="F18" s="29" t="str">
        <f>IF(C18="Ja","Ga door naar de volgende vraag.", "Ga door naar regel 19.")</f>
        <v>Ga door naar regel 19.</v>
      </c>
      <c r="G18" s="172"/>
    </row>
    <row r="19" spans="1:7" ht="40.200000000000003" thickBot="1">
      <c r="A19" s="23" t="s">
        <v>65</v>
      </c>
      <c r="B19" s="48" t="s">
        <v>5</v>
      </c>
      <c r="C19" s="40"/>
      <c r="D19" s="48"/>
      <c r="E19" s="49"/>
      <c r="F19" s="50" t="str">
        <f>IF(C19="Ja","Voor de verwerkingen van pakketten zijn de volgende punten gedekt. Dit was de laatste vraag van de DPIA Light, bedankt voor het invullen.","Ga door naar de volgende vraag.")</f>
        <v>Ga door naar de volgende vraag.</v>
      </c>
      <c r="G19" s="173"/>
    </row>
    <row r="20" spans="1:7" ht="39.6">
      <c r="A20" s="20" t="s">
        <v>66</v>
      </c>
      <c r="B20" s="51" t="s">
        <v>67</v>
      </c>
      <c r="C20" s="40"/>
      <c r="D20" s="47"/>
      <c r="E20" s="47"/>
      <c r="F20" s="30" t="str">
        <f>IF(C20="Nee","Stel de betrokkene op de hoogte van de gegevensverwerking en pas je systeem hier op aan dat dit direct bij de verzameling van gegevens gebeurt.","Ga door naar de volgende vraag.")</f>
        <v>Ga door naar de volgende vraag.</v>
      </c>
      <c r="G20" s="172"/>
    </row>
    <row r="21" spans="1:7" ht="121.5" customHeight="1">
      <c r="A21" s="22" t="s">
        <v>68</v>
      </c>
      <c r="B21" s="157" t="s">
        <v>69</v>
      </c>
      <c r="C21" s="52"/>
      <c r="D21" s="53"/>
      <c r="E21" s="53"/>
      <c r="F21" s="156" t="str">
        <f>IF(C21="Nee","Pas je systeem aan zodat je in staat bent om aan de verzoeken van de betrokkene te kunnen voldoen, te beginnen met een verwerkingsregister. Neem indien nodig contact op met het privacy office.","Ga door naar de volgende vraag.")</f>
        <v>Ga door naar de volgende vraag.</v>
      </c>
      <c r="G21" s="172"/>
    </row>
    <row r="22" spans="1:7" ht="66" customHeight="1">
      <c r="A22" s="132" t="s">
        <v>70</v>
      </c>
      <c r="B22" s="157" t="s">
        <v>71</v>
      </c>
      <c r="C22" s="52"/>
      <c r="D22" s="53"/>
      <c r="E22" s="53"/>
      <c r="F22" s="156" t="str">
        <f>IF(C22="Nee","Zorg dat de betrokkene de contactgegevens ontvangt  van met wie hij/zij contact op moet nemen indien hij/zij rechten wil inroepen. Pas je systeem er op aan dat deze informatie wordt gegeven bij de verzameling van de gegevens.","Ga door naar de volgende vraag.")</f>
        <v>Ga door naar de volgende vraag.</v>
      </c>
      <c r="G22" s="172"/>
    </row>
    <row r="23" spans="1:7" ht="15" thickBot="1">
      <c r="A23" s="35" t="s">
        <v>72</v>
      </c>
      <c r="B23" s="36" t="s">
        <v>40</v>
      </c>
      <c r="C23" s="36" t="s">
        <v>12</v>
      </c>
      <c r="D23" s="42"/>
      <c r="E23" s="42"/>
      <c r="F23" s="38" t="s">
        <v>42</v>
      </c>
      <c r="G23" s="172"/>
    </row>
    <row r="24" spans="1:7" ht="81" thickTop="1" thickBot="1">
      <c r="A24" s="20" t="s">
        <v>73</v>
      </c>
      <c r="B24" s="54" t="s">
        <v>74</v>
      </c>
      <c r="C24" s="40"/>
      <c r="D24" s="55"/>
      <c r="E24" s="56"/>
      <c r="F24" s="32" t="str">
        <f>IF(C24="Ja","Goed bezig! Dit was de laatste vraag van de DPIA Light. Bedankt voor het invullen.","Zorg dat er een volledig privacy statement wordt opgesteld en pas je systeem hier op aan. Neem contact op met het Privacy Office.")</f>
        <v>Zorg dat er een volledig privacy statement wordt opgesteld en pas je systeem hier op aan. Neem contact op met het Privacy Office.</v>
      </c>
      <c r="G24" s="174"/>
    </row>
    <row r="25" spans="1:7" ht="15" thickTop="1">
      <c r="A25" s="25"/>
      <c r="B25" s="26"/>
      <c r="C25" s="26"/>
      <c r="D25" s="26"/>
      <c r="E25" s="26"/>
      <c r="F25" s="31"/>
      <c r="G25" s="27"/>
    </row>
  </sheetData>
  <mergeCells count="9">
    <mergeCell ref="G4:G24"/>
    <mergeCell ref="A1:G1"/>
    <mergeCell ref="A2:G2"/>
    <mergeCell ref="D6:D7"/>
    <mergeCell ref="E6:E7"/>
    <mergeCell ref="B14:B16"/>
    <mergeCell ref="A6:A8"/>
    <mergeCell ref="B6:B8"/>
    <mergeCell ref="C6:C8"/>
  </mergeCells>
  <conditionalFormatting sqref="F6:F8">
    <cfRule type="colorScale" priority="1">
      <colorScale>
        <cfvo type="min"/>
        <cfvo type="max"/>
        <color rgb="FFFF7128"/>
        <color rgb="FFFFEF9C"/>
      </colorScale>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Menu!$B$32:$B$37</xm:f>
          </x14:formula1>
          <xm:sqref>C6</xm:sqref>
        </x14:dataValidation>
        <x14:dataValidation type="list" allowBlank="1" showInputMessage="1" showErrorMessage="1" xr:uid="{00000000-0002-0000-0100-000001000000}">
          <x14:formula1>
            <xm:f>Menu!$A$1:$A$2</xm:f>
          </x14:formula1>
          <xm:sqref>C10 C14 C24 C18:C22 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C9" sqref="C9"/>
    </sheetView>
  </sheetViews>
  <sheetFormatPr defaultRowHeight="14.4"/>
  <cols>
    <col min="1" max="1" width="105.6640625" customWidth="1"/>
  </cols>
  <sheetData>
    <row r="1" spans="1:1" ht="59.25" customHeight="1" thickTop="1" thickBot="1">
      <c r="A1" s="105" t="s">
        <v>75</v>
      </c>
    </row>
    <row r="2" spans="1:1">
      <c r="A2" s="106">
        <f>IF('DPIA Light'!F4="Ga door naar de volgende vraag.","-",'DPIA Light'!F4)</f>
        <v>0</v>
      </c>
    </row>
    <row r="3" spans="1:1">
      <c r="A3" s="107" t="str">
        <f>IF('DPIA Light'!F6="Ga door naar de volgende vraag.","-",'DPIA Light'!F6)</f>
        <v xml:space="preserve"> -</v>
      </c>
    </row>
    <row r="4" spans="1:1">
      <c r="A4" s="107" t="str">
        <f>IF('DPIA Light'!F7="Ga door naar de volgende vraag.","-",'DPIA Light'!F7)</f>
        <v xml:space="preserve"> -</v>
      </c>
    </row>
    <row r="5" spans="1:1">
      <c r="A5" s="107" t="str">
        <f>IF('DPIA Light'!F8="Ga door naar de volgende vraag.","-",'DPIA Light'!F8)</f>
        <v>-</v>
      </c>
    </row>
    <row r="6" spans="1:1" ht="16.5" customHeight="1">
      <c r="A6" s="108" t="str">
        <f>IF('DPIA Light'!F10="Ga door naar de volgende vraag.","-",'DPIA Light'!F10)</f>
        <v>Verwijder de onnodige persoonsgegevens en pas het systeem aan, zodat alleen de persoonsgegevens die ook nodig zijn worden verwerkt.</v>
      </c>
    </row>
    <row r="7" spans="1:1" ht="26.4">
      <c r="A7" s="108" t="str">
        <f>IF('DPIA Light'!F11="Ga door naar de volgende vraag.","-",'DPIA Light'!F11)</f>
        <v>Advies/Maatregelen</v>
      </c>
    </row>
    <row r="8" spans="1:1">
      <c r="A8" s="107" t="str">
        <f>IF('DPIA Light'!F14="Ga door naar de volgende vraag.","-",'DPIA Light'!F14)</f>
        <v>Stel een redelijke bewaartermijn vast met het oog op het doel van de verwerking en pas je systeem hier op aan &amp; ga door naar vraag 6.1</v>
      </c>
    </row>
    <row r="9" spans="1:1">
      <c r="A9" s="107" t="str">
        <f>IF('DPIA Light'!F20="Ga door naar de volgende vraag.","-",'DPIA Light'!F20)</f>
        <v>-</v>
      </c>
    </row>
    <row r="10" spans="1:1">
      <c r="A10" s="107" t="str">
        <f>IF('DPIA Light'!F21="Ga door naar de volgende vraag.","-",'DPIA Light'!F21)</f>
        <v>-</v>
      </c>
    </row>
    <row r="11" spans="1:1">
      <c r="A11" s="107" t="str">
        <f>IF('DPIA Light'!F22="Ga door naar de volgende vraag.","-",'DPIA Light'!F22)</f>
        <v>-</v>
      </c>
    </row>
    <row r="12" spans="1:1" ht="15" thickBot="1">
      <c r="A12" s="109" t="str">
        <f>IF('DPIA Light'!F24="Ga door naar de volgende vraag.","-",'DPIA Light'!F24)</f>
        <v>Zorg dat er een volledig privacy statement wordt opgesteld en pas je systeem hier op aan. Neem contact op met het Privacy Office.</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101"/>
  <sheetViews>
    <sheetView topLeftCell="B1" zoomScale="70" zoomScaleNormal="70" workbookViewId="0">
      <pane ySplit="2" topLeftCell="A69" activePane="bottomLeft" state="frozen"/>
      <selection pane="bottomLeft" activeCell="D70" sqref="D70"/>
    </sheetView>
  </sheetViews>
  <sheetFormatPr defaultRowHeight="14.4"/>
  <cols>
    <col min="1" max="1" width="7.6640625" style="93" customWidth="1"/>
    <col min="2" max="2" width="4.5546875" customWidth="1"/>
    <col min="3" max="3" width="56.6640625" customWidth="1"/>
    <col min="4" max="4" width="12.33203125" customWidth="1"/>
    <col min="5" max="5" width="30.6640625" customWidth="1"/>
    <col min="6" max="6" width="83.5546875" customWidth="1"/>
    <col min="7" max="7" width="27.6640625" customWidth="1"/>
    <col min="8" max="8" width="13.5546875" customWidth="1"/>
  </cols>
  <sheetData>
    <row r="1" spans="1:74" s="100" customFormat="1" ht="66.75" customHeight="1" thickBot="1">
      <c r="A1" s="202" t="s">
        <v>76</v>
      </c>
      <c r="B1" s="203"/>
      <c r="C1" s="203"/>
      <c r="D1" s="203"/>
      <c r="E1" s="203"/>
      <c r="F1" s="203"/>
      <c r="G1" s="204"/>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row>
    <row r="2" spans="1:74" s="99" customFormat="1" ht="40.200000000000003" thickBot="1">
      <c r="A2" s="137"/>
      <c r="B2" s="196" t="s">
        <v>77</v>
      </c>
      <c r="C2" s="196"/>
      <c r="D2" s="141" t="s">
        <v>78</v>
      </c>
      <c r="E2" s="141" t="s">
        <v>79</v>
      </c>
      <c r="F2" s="142" t="s">
        <v>80</v>
      </c>
      <c r="G2" s="143" t="s">
        <v>81</v>
      </c>
      <c r="H2"/>
      <c r="I2"/>
      <c r="J2"/>
      <c r="K2"/>
      <c r="L2"/>
      <c r="M2"/>
      <c r="N2"/>
      <c r="O2"/>
      <c r="P2"/>
      <c r="Q2"/>
      <c r="R2"/>
      <c r="S2"/>
      <c r="T2"/>
      <c r="U2"/>
      <c r="V2"/>
      <c r="W2"/>
      <c r="X2"/>
      <c r="Y2"/>
      <c r="Z2"/>
      <c r="AA2"/>
      <c r="AB2"/>
      <c r="AC2"/>
      <c r="AD2"/>
      <c r="AE2"/>
      <c r="AF2"/>
      <c r="AG2"/>
      <c r="AH2"/>
      <c r="AI2"/>
      <c r="AJ2"/>
      <c r="AK2"/>
      <c r="AL2"/>
      <c r="AM2"/>
      <c r="AN2" s="115"/>
    </row>
    <row r="3" spans="1:74">
      <c r="A3" s="136"/>
      <c r="B3" s="197" t="s">
        <v>82</v>
      </c>
      <c r="C3" s="197"/>
      <c r="D3" s="197"/>
      <c r="E3" s="197"/>
      <c r="F3" s="198"/>
      <c r="G3" s="135"/>
    </row>
    <row r="4" spans="1:74" ht="27" customHeight="1">
      <c r="A4" s="121"/>
      <c r="B4" s="20" t="s">
        <v>83</v>
      </c>
      <c r="C4" s="28" t="s">
        <v>84</v>
      </c>
      <c r="D4" s="110" t="s">
        <v>5</v>
      </c>
      <c r="E4" s="111" t="s">
        <v>85</v>
      </c>
      <c r="F4" s="134" t="s">
        <v>86</v>
      </c>
      <c r="G4" s="171" t="s">
        <v>46</v>
      </c>
    </row>
    <row r="5" spans="1:74">
      <c r="A5" s="121"/>
      <c r="B5" s="20" t="s">
        <v>87</v>
      </c>
      <c r="C5" s="20" t="s">
        <v>88</v>
      </c>
      <c r="D5" s="20" t="s">
        <v>5</v>
      </c>
      <c r="E5" s="24" t="s">
        <v>85</v>
      </c>
      <c r="F5" s="144" t="s">
        <v>86</v>
      </c>
      <c r="G5" s="172"/>
    </row>
    <row r="6" spans="1:74" ht="39.6">
      <c r="A6" s="121"/>
      <c r="B6" s="20" t="s">
        <v>89</v>
      </c>
      <c r="C6" s="20" t="s">
        <v>90</v>
      </c>
      <c r="D6" s="20" t="s">
        <v>5</v>
      </c>
      <c r="E6" s="24" t="s">
        <v>91</v>
      </c>
      <c r="F6" s="144" t="s">
        <v>86</v>
      </c>
      <c r="G6" s="172"/>
    </row>
    <row r="7" spans="1:74" ht="92.4">
      <c r="A7" s="121"/>
      <c r="B7" s="20" t="s">
        <v>92</v>
      </c>
      <c r="C7" s="20" t="s">
        <v>93</v>
      </c>
      <c r="D7" s="20"/>
      <c r="E7" s="199" t="s">
        <v>94</v>
      </c>
      <c r="F7" s="200"/>
      <c r="G7" s="172"/>
    </row>
    <row r="8" spans="1:74" ht="15" customHeight="1">
      <c r="A8" s="121"/>
      <c r="B8" s="205" t="s">
        <v>95</v>
      </c>
      <c r="C8" s="206"/>
      <c r="D8" s="126" t="s">
        <v>96</v>
      </c>
      <c r="E8" s="126" t="s">
        <v>97</v>
      </c>
      <c r="F8" s="158" t="s">
        <v>98</v>
      </c>
      <c r="G8" s="172"/>
    </row>
    <row r="9" spans="1:74" ht="39.6">
      <c r="A9" s="121"/>
      <c r="B9" s="20" t="s">
        <v>99</v>
      </c>
      <c r="C9" s="20" t="s">
        <v>100</v>
      </c>
      <c r="D9" s="40"/>
      <c r="E9" s="24" t="s">
        <v>101</v>
      </c>
      <c r="F9" s="134" t="str">
        <f>IF(D9="Nee","Niemand voelt zich gehouden om de privacyregels toe te passen omdat de verantwoordelijke niet bekend is. Hierdoor wordt bescherming van persoonsgegevens niet (voldoende) gewaarborgd.","-")</f>
        <v>-</v>
      </c>
      <c r="G9" s="172"/>
    </row>
    <row r="10" spans="1:74" ht="15" customHeight="1">
      <c r="A10" s="121"/>
      <c r="B10" s="205" t="s">
        <v>102</v>
      </c>
      <c r="C10" s="206"/>
      <c r="D10" s="126" t="s">
        <v>96</v>
      </c>
      <c r="E10" s="126" t="s">
        <v>97</v>
      </c>
      <c r="F10" s="158" t="s">
        <v>98</v>
      </c>
      <c r="G10" s="172"/>
    </row>
    <row r="11" spans="1:74">
      <c r="A11" s="121"/>
      <c r="B11" s="20" t="s">
        <v>103</v>
      </c>
      <c r="C11" s="113" t="s">
        <v>104</v>
      </c>
      <c r="D11" s="40"/>
      <c r="E11" s="112"/>
      <c r="F11" s="130"/>
      <c r="G11" s="172"/>
    </row>
    <row r="12" spans="1:74">
      <c r="A12" s="121"/>
      <c r="B12" s="20"/>
      <c r="C12" s="113" t="s">
        <v>105</v>
      </c>
      <c r="D12" s="40"/>
      <c r="E12" s="24"/>
      <c r="F12" s="134"/>
      <c r="G12" s="172"/>
    </row>
    <row r="13" spans="1:74">
      <c r="A13" s="121"/>
      <c r="B13" s="20"/>
      <c r="C13" s="113" t="s">
        <v>106</v>
      </c>
      <c r="D13" s="40"/>
      <c r="E13" s="24"/>
      <c r="F13" s="134"/>
      <c r="G13" s="172"/>
    </row>
    <row r="14" spans="1:74">
      <c r="A14" s="121"/>
      <c r="B14" s="20"/>
      <c r="C14" s="113" t="s">
        <v>107</v>
      </c>
      <c r="D14" s="40"/>
      <c r="E14" s="24"/>
      <c r="F14" s="134"/>
      <c r="G14" s="172"/>
    </row>
    <row r="15" spans="1:74" ht="26.4">
      <c r="A15" s="121"/>
      <c r="B15" s="20"/>
      <c r="C15" s="113" t="s">
        <v>108</v>
      </c>
      <c r="D15" s="40"/>
      <c r="E15" s="24"/>
      <c r="F15" s="134"/>
      <c r="G15" s="172"/>
    </row>
    <row r="16" spans="1:74" ht="26.4">
      <c r="A16" s="121"/>
      <c r="B16" s="20"/>
      <c r="C16" s="113" t="s">
        <v>20</v>
      </c>
      <c r="D16" s="40"/>
      <c r="E16" s="24"/>
      <c r="F16" s="134"/>
      <c r="G16" s="172"/>
    </row>
    <row r="17" spans="1:7" ht="52.8">
      <c r="A17" s="121"/>
      <c r="B17" s="20"/>
      <c r="C17" s="113" t="s">
        <v>109</v>
      </c>
      <c r="D17" s="40"/>
      <c r="E17" s="24"/>
      <c r="F17" s="134"/>
      <c r="G17" s="172"/>
    </row>
    <row r="18" spans="1:7" ht="45" customHeight="1">
      <c r="A18" s="121"/>
      <c r="B18" s="132" t="s">
        <v>110</v>
      </c>
      <c r="C18" s="132" t="s">
        <v>111</v>
      </c>
      <c r="D18" s="132"/>
      <c r="E18" s="119"/>
      <c r="F18" s="145" t="str">
        <f>IF(D18="Overig, namelijk: ","Als je geen zicht hebt op de categorieën betrokkenen van wie persoonsgegevens worden verwerkt kunnen niet de juiste risico’s worden ingeschat en daarmee geen passende privacy verhogende maatregelen worden genomen.","-")</f>
        <v>-</v>
      </c>
      <c r="G18" s="172"/>
    </row>
    <row r="19" spans="1:7" ht="15" customHeight="1">
      <c r="A19" s="121"/>
      <c r="B19" s="205" t="s">
        <v>112</v>
      </c>
      <c r="C19" s="207"/>
      <c r="D19" s="126" t="s">
        <v>96</v>
      </c>
      <c r="E19" s="126" t="s">
        <v>97</v>
      </c>
      <c r="F19" s="158" t="s">
        <v>98</v>
      </c>
      <c r="G19" s="172"/>
    </row>
    <row r="20" spans="1:7" ht="40.200000000000003">
      <c r="A20" s="121"/>
      <c r="B20" s="40" t="s">
        <v>113</v>
      </c>
      <c r="C20" s="23" t="s">
        <v>114</v>
      </c>
      <c r="D20" s="40"/>
      <c r="E20" s="20" t="s">
        <v>115</v>
      </c>
      <c r="F20" s="146"/>
      <c r="G20" s="172"/>
    </row>
    <row r="21" spans="1:7" ht="26.4">
      <c r="A21" s="121"/>
      <c r="B21" s="40"/>
      <c r="C21" s="40"/>
      <c r="D21" s="40"/>
      <c r="E21" s="20" t="s">
        <v>116</v>
      </c>
      <c r="F21" s="134"/>
      <c r="G21" s="172"/>
    </row>
    <row r="22" spans="1:7" ht="26.4">
      <c r="A22" s="121"/>
      <c r="B22" s="40"/>
      <c r="C22" s="40"/>
      <c r="D22" s="40"/>
      <c r="E22" s="20" t="s">
        <v>117</v>
      </c>
      <c r="F22" s="147"/>
      <c r="G22" s="172"/>
    </row>
    <row r="23" spans="1:7" ht="26.4">
      <c r="A23" s="121"/>
      <c r="B23" s="40"/>
      <c r="C23" s="40"/>
      <c r="D23" s="40"/>
      <c r="E23" s="24" t="s">
        <v>118</v>
      </c>
      <c r="F23" s="134" t="str">
        <f>IF(D23="Ja","Dit is nooit het geval bij PostNL, kies een andere rechtsgrond.","-")</f>
        <v>-</v>
      </c>
      <c r="G23" s="172"/>
    </row>
    <row r="24" spans="1:7" ht="26.4">
      <c r="A24" s="121"/>
      <c r="B24" s="40"/>
      <c r="C24" s="20"/>
      <c r="D24" s="40"/>
      <c r="E24" s="24" t="s">
        <v>119</v>
      </c>
      <c r="F24" s="134" t="str">
        <f>IF(D24="Ja","Dit is nooit het geval bij PostNL, kies een andere rechtsgrond.","-")</f>
        <v>-</v>
      </c>
      <c r="G24" s="172"/>
    </row>
    <row r="25" spans="1:7" ht="40.5" customHeight="1">
      <c r="A25" s="121"/>
      <c r="B25" s="40"/>
      <c r="C25" s="20"/>
      <c r="D25" s="40"/>
      <c r="E25" s="20" t="s">
        <v>120</v>
      </c>
      <c r="F25" s="134" t="str">
        <f>IF(D25="Ja","Als gerechtvaardigde belangen de grondslag van de verwerking zijn dient dit altijd gemotiveerd te worden beargumenteerd. Deze belangen moeten namelijk opwegen tegen het recht van de betrokkene op privacy en gegevensbescherming.","-")</f>
        <v>-</v>
      </c>
      <c r="G25" s="201"/>
    </row>
    <row r="26" spans="1:7" ht="43.5" customHeight="1">
      <c r="A26" s="121"/>
      <c r="B26" s="40"/>
      <c r="C26" s="20"/>
      <c r="D26" s="40"/>
      <c r="E26" s="148" t="s">
        <v>121</v>
      </c>
      <c r="F26" s="118" t="str">
        <f>IF(D26="Ja","Een verwerking van persoonsgegevens moet een rechtsgrond hebben. Indien er geen grondslag is vastgesteld voor de verwerking is de verwerking niet toegestaan.
Neem direct contact op het met het Privacy Office.","-")</f>
        <v>-</v>
      </c>
      <c r="G26" s="101"/>
    </row>
    <row r="27" spans="1:7">
      <c r="A27" s="121"/>
      <c r="B27" s="120" t="s">
        <v>122</v>
      </c>
      <c r="C27" s="159"/>
      <c r="D27" s="126" t="s">
        <v>123</v>
      </c>
      <c r="E27" s="126" t="s">
        <v>97</v>
      </c>
      <c r="F27" s="127" t="s">
        <v>98</v>
      </c>
      <c r="G27" s="101"/>
    </row>
    <row r="28" spans="1:7" ht="39.6">
      <c r="A28" s="122"/>
      <c r="B28" s="40" t="s">
        <v>124</v>
      </c>
      <c r="C28" s="28" t="s">
        <v>125</v>
      </c>
      <c r="D28" s="133"/>
      <c r="E28" s="24" t="s">
        <v>126</v>
      </c>
      <c r="F28" s="118" t="s">
        <v>127</v>
      </c>
      <c r="G28" s="101"/>
    </row>
    <row r="29" spans="1:7">
      <c r="A29" s="121"/>
      <c r="B29" s="193" t="s">
        <v>128</v>
      </c>
      <c r="C29" s="193"/>
      <c r="D29" s="126" t="s">
        <v>96</v>
      </c>
      <c r="E29" s="126" t="s">
        <v>97</v>
      </c>
      <c r="F29" s="127" t="s">
        <v>98</v>
      </c>
    </row>
    <row r="30" spans="1:7" ht="52.8">
      <c r="A30" s="121"/>
      <c r="B30" s="40" t="s">
        <v>129</v>
      </c>
      <c r="C30" s="28" t="s">
        <v>130</v>
      </c>
      <c r="D30" s="40"/>
      <c r="E30" s="24" t="s">
        <v>131</v>
      </c>
      <c r="F30" s="118" t="str">
        <f>IF(D30="Nee","Zonder een up-to-date verwerkingsregister heeft PostNL geen goed zicht op de verwerkingen en de bijbehorende (privacy) risico's. Op het ontbreken hiervan staat een aanzienlijke boete op (maximaal 10.000.000 EUR of 2% van de totale wereldwijde jaaromzet).","-")</f>
        <v>-</v>
      </c>
    </row>
    <row r="31" spans="1:7">
      <c r="A31" s="121"/>
      <c r="B31" s="193" t="s">
        <v>132</v>
      </c>
      <c r="C31" s="193"/>
      <c r="D31" s="126" t="s">
        <v>96</v>
      </c>
      <c r="E31" s="126" t="s">
        <v>97</v>
      </c>
      <c r="F31" s="127" t="s">
        <v>98</v>
      </c>
    </row>
    <row r="32" spans="1:7" ht="66">
      <c r="A32" s="123"/>
      <c r="B32" s="40" t="s">
        <v>133</v>
      </c>
      <c r="C32" s="20" t="s">
        <v>134</v>
      </c>
      <c r="D32" s="40"/>
      <c r="E32" s="24" t="s">
        <v>135</v>
      </c>
      <c r="F32" s="118" t="str">
        <f>IF(D32="Nee","Wanneer de verwerking niet noodzakelijk is voor het bereiken van de doeleinden/wanneer de doeleinden ook kunnen worden bereikt zonder het gebruik van persoonsgegevens, dan is de verwerking niet toegestaan. ","-")</f>
        <v>-</v>
      </c>
    </row>
    <row r="33" spans="1:21" s="97" customFormat="1">
      <c r="A33" s="121"/>
      <c r="B33" s="159" t="s">
        <v>136</v>
      </c>
      <c r="C33" s="159"/>
      <c r="D33" s="126" t="s">
        <v>96</v>
      </c>
      <c r="E33" s="126" t="s">
        <v>97</v>
      </c>
      <c r="F33" s="127" t="s">
        <v>98</v>
      </c>
      <c r="G33" s="95"/>
      <c r="H33" s="95"/>
      <c r="I33" s="95"/>
      <c r="J33" s="95"/>
      <c r="K33" s="95"/>
      <c r="L33" s="95"/>
      <c r="M33" s="95"/>
      <c r="N33" s="95"/>
      <c r="O33" s="95"/>
      <c r="P33" s="95"/>
      <c r="Q33" s="95"/>
      <c r="R33" s="95"/>
      <c r="S33" s="95"/>
      <c r="T33" s="95"/>
      <c r="U33" s="95"/>
    </row>
    <row r="34" spans="1:21" ht="52.8">
      <c r="A34" s="121"/>
      <c r="B34" s="20" t="s">
        <v>137</v>
      </c>
      <c r="C34" s="20" t="s">
        <v>138</v>
      </c>
      <c r="D34" s="40"/>
      <c r="E34" s="24" t="s">
        <v>139</v>
      </c>
      <c r="F34" s="118" t="str">
        <f>IF(D34="Nee","Zonder bewaartermijnen is er een grote kans dat de data langer worden bewaard dan noodzakelijk voor de originele doeleinden. Buiten dat dit onrechtmatig is kan dit leiden tot datalekken en uiteindelijk reputatieschade en/of boetes.","-")</f>
        <v>-</v>
      </c>
    </row>
    <row r="35" spans="1:21" ht="52.8">
      <c r="A35" s="121"/>
      <c r="B35" s="20" t="s">
        <v>140</v>
      </c>
      <c r="C35" s="20" t="s">
        <v>141</v>
      </c>
      <c r="D35" s="40"/>
      <c r="E35" s="24" t="s">
        <v>142</v>
      </c>
      <c r="F35" s="118" t="str">
        <f>IF(D35="Nee","Afwezigheid van een adequaat vernietigingssysteem is in strijd met de wet. Data wordt zo waarschijnlijk te lang bewaard en het kan leiden tot onrechtmatige verwerkingen, onrechtmatige toegang tot gegevens en datalekken.","-")</f>
        <v>-</v>
      </c>
    </row>
    <row r="36" spans="1:21" s="96" customFormat="1">
      <c r="A36" s="121"/>
      <c r="B36" s="159" t="s">
        <v>143</v>
      </c>
      <c r="C36" s="159"/>
      <c r="D36" s="126" t="s">
        <v>96</v>
      </c>
      <c r="E36" s="126" t="s">
        <v>97</v>
      </c>
      <c r="F36" s="127" t="s">
        <v>98</v>
      </c>
    </row>
    <row r="37" spans="1:21" ht="79.2">
      <c r="A37" s="121"/>
      <c r="B37" s="20" t="s">
        <v>144</v>
      </c>
      <c r="C37" s="20" t="s">
        <v>73</v>
      </c>
      <c r="D37" s="40"/>
      <c r="E37" s="24" t="s">
        <v>145</v>
      </c>
      <c r="F37" s="118" t="str">
        <f>IF(D37="Nee","De betrokkene juist en volledig informeren over de verwerking is een wettelijke verplichting. Wanneer dit niet gebeurt wordt er in strijd met de wet gehandeld en is er een grote kans op ontevreden klanten en daardoor  reputatieschade.","-")</f>
        <v>-</v>
      </c>
    </row>
    <row r="38" spans="1:21" s="98" customFormat="1" ht="39.6">
      <c r="A38" s="122"/>
      <c r="B38" s="40" t="s">
        <v>146</v>
      </c>
      <c r="C38" s="20" t="s">
        <v>147</v>
      </c>
      <c r="D38" s="40"/>
      <c r="E38" s="20" t="s">
        <v>40</v>
      </c>
      <c r="F38" s="118" t="str">
        <f>IF(D38="Nee","Het zorgen voor juistheid en nauwkeurigheid van de persoonsgegevens is niet alleen verplicht, het voorkomt ook dat PostNL fouten maakt omdat verouderde persoonsgegevens worden gebruikt. Dit kan leiden tot datalekken en/of reputatieschade.","-")</f>
        <v>-</v>
      </c>
      <c r="G38" s="114"/>
      <c r="H38" s="116"/>
      <c r="I38" s="116"/>
      <c r="J38" s="116"/>
      <c r="K38" s="116"/>
      <c r="L38" s="116"/>
      <c r="M38" s="116"/>
      <c r="N38" s="116"/>
      <c r="O38" s="116"/>
      <c r="P38" s="116"/>
      <c r="Q38" s="116"/>
      <c r="R38" s="116"/>
      <c r="S38" s="116"/>
      <c r="T38" s="116"/>
      <c r="U38" s="116"/>
    </row>
    <row r="39" spans="1:21">
      <c r="A39" s="121"/>
      <c r="B39" s="159" t="s">
        <v>148</v>
      </c>
      <c r="C39" s="159"/>
      <c r="D39" s="126" t="s">
        <v>96</v>
      </c>
      <c r="E39" s="126" t="s">
        <v>97</v>
      </c>
      <c r="F39" s="127" t="s">
        <v>98</v>
      </c>
    </row>
    <row r="40" spans="1:21" s="94" customFormat="1" ht="52.8">
      <c r="A40" s="121"/>
      <c r="B40" s="20" t="s">
        <v>149</v>
      </c>
      <c r="C40" s="20" t="s">
        <v>150</v>
      </c>
      <c r="D40" s="40"/>
      <c r="E40" s="20" t="s">
        <v>126</v>
      </c>
      <c r="F40" s="118" t="str">
        <f>IF(D40="Nee","PostNL mag niet  op basis van (automatisch, gebaseerd op resultaat van computer) profiling personen uitsluiten. Dit kan leiden tot onterechte discriminatie, uitsluiting van personen, negatieve reacties en reputatieschade voor PostNL.","-")</f>
        <v>-</v>
      </c>
      <c r="G40" s="117"/>
      <c r="H40"/>
      <c r="I40"/>
      <c r="J40"/>
      <c r="K40"/>
      <c r="L40"/>
      <c r="M40"/>
      <c r="N40"/>
      <c r="O40"/>
      <c r="P40"/>
      <c r="Q40"/>
      <c r="R40"/>
      <c r="S40"/>
      <c r="T40"/>
      <c r="U40"/>
    </row>
    <row r="41" spans="1:21" ht="43.5" customHeight="1">
      <c r="A41" s="121"/>
      <c r="B41" s="20" t="s">
        <v>151</v>
      </c>
      <c r="C41" s="20" t="s">
        <v>152</v>
      </c>
      <c r="D41" s="40"/>
      <c r="E41" s="20" t="s">
        <v>126</v>
      </c>
      <c r="F41" s="118" t="str">
        <f>IF(D41="Nee","Als PostNL niet voldoet aan deze verzoeken kan dit leiden tot grote ontevredenheid bij klanten, met als gevolg reputatieschade voor PostNL. Daarnaast is er kans op een boete van maximaal 20.000.000 EUR of 4% van de totale wereldwijde jaaromzet.","Ga naar vraag 10.1.")</f>
        <v>Ga naar vraag 10.1.</v>
      </c>
    </row>
    <row r="42" spans="1:21" s="94" customFormat="1" ht="48.75" customHeight="1">
      <c r="A42" s="121"/>
      <c r="B42" s="20" t="s">
        <v>153</v>
      </c>
      <c r="C42" s="20" t="s">
        <v>154</v>
      </c>
      <c r="D42" s="40"/>
      <c r="E42" s="20" t="s">
        <v>126</v>
      </c>
      <c r="F42" s="118" t="str">
        <f>IF(D42="Nee","Zonder vast proces is er waarschijnlijk geen duidelijkheid over onderlinge rollen en de wettelijke afhandelingstermijn. Dit kan ertoe leiden dat verzoeken niet (tijdig) worden afgehandeld, wat kan zorgen voor reputatieschade  en aanzienlijke boetes .","-")</f>
        <v>-</v>
      </c>
      <c r="G42" s="117"/>
      <c r="H42"/>
      <c r="I42"/>
      <c r="J42"/>
      <c r="K42"/>
      <c r="L42"/>
      <c r="M42"/>
      <c r="N42"/>
      <c r="O42"/>
      <c r="P42"/>
      <c r="Q42"/>
      <c r="R42"/>
      <c r="S42"/>
      <c r="T42"/>
      <c r="U42"/>
    </row>
    <row r="43" spans="1:21" s="94" customFormat="1" ht="52.8">
      <c r="A43" s="121"/>
      <c r="B43" s="20" t="s">
        <v>155</v>
      </c>
      <c r="C43" s="20" t="s">
        <v>156</v>
      </c>
      <c r="D43" s="40"/>
      <c r="E43" s="20" t="s">
        <v>126</v>
      </c>
      <c r="F43" s="118" t="str">
        <f>IF(D43="Nee","Wanneer de relevante verwerkers niet op de hoogte worden gesteld zullen zij het verzoek niet naleven. Dit leidt tot ontevredenheid, reputatieschade en kan leiden tot aanzienlijke boetes. ","-")</f>
        <v>-</v>
      </c>
      <c r="G43" s="117"/>
      <c r="H43"/>
      <c r="I43"/>
      <c r="J43"/>
      <c r="K43"/>
      <c r="L43"/>
      <c r="M43"/>
      <c r="N43"/>
      <c r="O43"/>
      <c r="P43"/>
      <c r="Q43"/>
      <c r="R43"/>
      <c r="S43"/>
      <c r="T43"/>
      <c r="U43"/>
    </row>
    <row r="44" spans="1:21">
      <c r="A44" s="121"/>
      <c r="B44" s="194" t="s">
        <v>157</v>
      </c>
      <c r="C44" s="195"/>
      <c r="D44" s="126" t="s">
        <v>96</v>
      </c>
      <c r="E44" s="126" t="s">
        <v>97</v>
      </c>
      <c r="F44" s="127" t="s">
        <v>98</v>
      </c>
    </row>
    <row r="45" spans="1:21" ht="39.6">
      <c r="A45" s="121"/>
      <c r="B45" s="20" t="s">
        <v>158</v>
      </c>
      <c r="C45" s="20" t="s">
        <v>159</v>
      </c>
      <c r="D45" s="40"/>
      <c r="E45" s="24" t="s">
        <v>160</v>
      </c>
      <c r="F45" s="118" t="str">
        <f>IF(D45="Nee","Wanneer er pas in een later stadium wordt nagedacht over privacy kan dit leiden tot vertraging. Privacy by Design en Default toepassen zorgt er voor dat privacy wordt meegenomen in het begin waardoor gegevensbescherming direct wordt gewaarborgd.","-")</f>
        <v>-</v>
      </c>
    </row>
    <row r="46" spans="1:21" s="94" customFormat="1" ht="52.8">
      <c r="A46" s="121"/>
      <c r="B46" s="20" t="s">
        <v>161</v>
      </c>
      <c r="C46" s="20" t="s">
        <v>162</v>
      </c>
      <c r="D46" s="40"/>
      <c r="E46" s="20" t="s">
        <v>126</v>
      </c>
      <c r="F46" s="118" t="str">
        <f>IF(D46="Nee","Zonder deze maatregelen is er een grote kans op onrechtmatige verwerkingen, ongeautoriseerde toegang tot persoonsgegevens en bijvoorbeeld datalekken, omdat de maatregelen waarborgen dat gegevens niet excessief worden verwerkt.","-")</f>
        <v>-</v>
      </c>
      <c r="G46" s="117"/>
      <c r="H46"/>
    </row>
    <row r="47" spans="1:21">
      <c r="A47" s="121"/>
      <c r="B47" s="194" t="s">
        <v>163</v>
      </c>
      <c r="C47" s="195"/>
      <c r="D47" s="126" t="s">
        <v>96</v>
      </c>
      <c r="E47" s="126" t="s">
        <v>97</v>
      </c>
      <c r="F47" s="127" t="s">
        <v>98</v>
      </c>
    </row>
    <row r="48" spans="1:21" ht="52.8">
      <c r="A48" s="121"/>
      <c r="B48" s="20" t="s">
        <v>164</v>
      </c>
      <c r="C48" s="20" t="s">
        <v>165</v>
      </c>
      <c r="D48" s="40"/>
      <c r="E48" s="24" t="s">
        <v>166</v>
      </c>
      <c r="F48" s="118" t="str">
        <f>IF(D48="Nee","PostNL loopt zo het gevaar dat zij niet (tijdig)  van mogelijke datalekken en/of kwetsbaarheden weet, en daardoor niet aan de wettelijke meldingsplicht binnen 72 uur kan voldoen. Zo kunnen negatieve gevolgen ervan ook niet worden beperkt of weggenomen. ","-")</f>
        <v>-</v>
      </c>
    </row>
    <row r="49" spans="1:8" ht="66">
      <c r="A49" s="121"/>
      <c r="B49" s="20" t="s">
        <v>167</v>
      </c>
      <c r="C49" s="20" t="s">
        <v>168</v>
      </c>
      <c r="D49" s="40"/>
      <c r="E49" s="24" t="s">
        <v>169</v>
      </c>
      <c r="F49" s="118" t="str">
        <f>IF(D49="Nee","Zonder procedure zal PostNL mogelijk niet voldoen aan de gestelde termijn van 72 uur om het datalek te melden. Dit kan leiden tot hoge boetes. Het niet informeren van het Privacy Office kan zorgen voor reputatieschade en ontevreden klanten.","-")</f>
        <v>-</v>
      </c>
    </row>
    <row r="50" spans="1:8">
      <c r="A50" s="121"/>
      <c r="B50" s="138" t="s">
        <v>170</v>
      </c>
      <c r="C50" s="140"/>
      <c r="D50" s="126" t="s">
        <v>96</v>
      </c>
      <c r="E50" s="126" t="s">
        <v>97</v>
      </c>
      <c r="F50" s="127" t="s">
        <v>98</v>
      </c>
      <c r="G50" s="129"/>
    </row>
    <row r="51" spans="1:8" ht="66">
      <c r="A51" s="121"/>
      <c r="B51" s="20" t="s">
        <v>171</v>
      </c>
      <c r="C51" s="20" t="s">
        <v>172</v>
      </c>
      <c r="D51" s="40"/>
      <c r="E51" s="24" t="s">
        <v>173</v>
      </c>
      <c r="F51" s="118" t="str">
        <f>IF(D51="Nee","Indien PostNL de beveiligingsrisico’s niet voldoende inzichtelijk heeft gemaakt, bestaat het risico dat er geen adequate beveiligingsmaatregelen zijn getroffen, welke aansluiten op de beveiligingsbehoeften van de verwerking(en).","-")</f>
        <v>-</v>
      </c>
      <c r="G51" s="129"/>
    </row>
    <row r="52" spans="1:8" ht="66">
      <c r="A52" s="121"/>
      <c r="B52" s="20" t="s">
        <v>174</v>
      </c>
      <c r="C52" s="20" t="s">
        <v>175</v>
      </c>
      <c r="D52" s="40"/>
      <c r="E52" s="24" t="s">
        <v>176</v>
      </c>
      <c r="F52" s="118" t="str">
        <f>IF(D52="Nee","Indien PostNL geen passende beveiligingsmaatregelen heeft getroffen bestaat er een vergroot risico op beveiligingsincidenten en datalekken. Bovendien handelt PostNL in strijd met de Algemene Verordening Gegevensbescherming.","-")</f>
        <v>-</v>
      </c>
    </row>
    <row r="53" spans="1:8" s="94" customFormat="1" ht="39.6">
      <c r="A53" s="121"/>
      <c r="B53" s="20" t="s">
        <v>177</v>
      </c>
      <c r="C53" s="20" t="s">
        <v>178</v>
      </c>
      <c r="D53" s="40"/>
      <c r="E53" s="20"/>
      <c r="F53" s="118" t="str">
        <f>IF(D53="Nee","Het is van groot belang dat alleen geautoriseerde personen bij bepaalde gegevens mogen, dit borgen met security controls zorgt voor zekerheid. Zo niet, is er een risico op ongeautoriseerde toegang en eventueel datalekken.","-")</f>
        <v>-</v>
      </c>
      <c r="G53" s="117"/>
      <c r="H53"/>
    </row>
    <row r="54" spans="1:8" s="95" customFormat="1">
      <c r="A54" s="121"/>
      <c r="B54" s="138" t="s">
        <v>179</v>
      </c>
      <c r="C54" s="139"/>
      <c r="D54" s="126" t="s">
        <v>96</v>
      </c>
      <c r="E54" s="126" t="s">
        <v>97</v>
      </c>
      <c r="F54" s="127" t="s">
        <v>98</v>
      </c>
    </row>
    <row r="55" spans="1:8" ht="105.6">
      <c r="A55" s="121"/>
      <c r="B55" s="20" t="s">
        <v>180</v>
      </c>
      <c r="C55" s="20" t="s">
        <v>181</v>
      </c>
      <c r="D55" s="40"/>
      <c r="E55" s="24" t="s">
        <v>182</v>
      </c>
      <c r="F55" s="118" t="s">
        <v>183</v>
      </c>
    </row>
    <row r="56" spans="1:8" ht="105.6">
      <c r="A56" s="121"/>
      <c r="B56" s="20" t="s">
        <v>184</v>
      </c>
      <c r="C56" s="20" t="s">
        <v>185</v>
      </c>
      <c r="D56" s="40"/>
      <c r="E56" s="24" t="s">
        <v>186</v>
      </c>
      <c r="F56" s="118" t="str">
        <f>IF(D56="Nee","PostNL is verplicht bewerkersovereenkomsten af te sluiten met bewerkers. PostNL loopt zo minder risico op datalekken bij de derde partij en het het risico dat de derde partij deze gegevens voor eigen doeleinden gebruikt.","-")</f>
        <v>-</v>
      </c>
    </row>
    <row r="57" spans="1:8" s="94" customFormat="1" ht="39.6">
      <c r="A57" s="121"/>
      <c r="B57" s="20" t="s">
        <v>187</v>
      </c>
      <c r="C57" s="20" t="s">
        <v>188</v>
      </c>
      <c r="D57" s="20" t="s">
        <v>5</v>
      </c>
      <c r="E57" s="20" t="s">
        <v>189</v>
      </c>
      <c r="F57" s="134"/>
      <c r="G57" s="131"/>
      <c r="H57"/>
    </row>
    <row r="58" spans="1:8" s="95" customFormat="1">
      <c r="A58" s="121"/>
      <c r="B58" s="138" t="s">
        <v>190</v>
      </c>
      <c r="C58" s="139"/>
      <c r="D58" s="126" t="s">
        <v>96</v>
      </c>
      <c r="E58" s="126" t="s">
        <v>97</v>
      </c>
      <c r="F58" s="127" t="s">
        <v>98</v>
      </c>
    </row>
    <row r="59" spans="1:8" ht="39.6">
      <c r="A59" s="121"/>
      <c r="B59" s="20" t="s">
        <v>191</v>
      </c>
      <c r="C59" s="20" t="s">
        <v>192</v>
      </c>
      <c r="D59" s="40"/>
      <c r="E59" s="24" t="str">
        <f>IF(D59="Ja","Geef aan naar welke landen buiten de EER de persoonsgegevens worden doorgegeven.","-")</f>
        <v>-</v>
      </c>
      <c r="F59" s="118" t="str">
        <f>IF(D59="Ja","Indien de verwerking plaatsvindt in een land buiten de EER, bestaat het risico dat de persoonsgegevens niet hetzelfde (wettelijk) worden beschermd als in een land binnen de EER. Dit zorgt voor een vergroot privacyrisico voor de betrokkene. ","-")</f>
        <v>-</v>
      </c>
    </row>
    <row r="60" spans="1:8" ht="66">
      <c r="A60" s="121"/>
      <c r="B60" s="20" t="s">
        <v>193</v>
      </c>
      <c r="C60" s="20" t="s">
        <v>194</v>
      </c>
      <c r="D60" s="40"/>
      <c r="E60" s="24" t="s">
        <v>195</v>
      </c>
      <c r="F60" s="118" t="str">
        <f>IF(D60="Nee"," Wanneer PostNL persoonsgegevens doorgeeft aan een land zonder passend beschermingsniveau loopt zij het riscio op enorme boetes, oplopend tot 20.000.000 of 4% van de wereldwijde jaaromzet. ","-")</f>
        <v>-</v>
      </c>
    </row>
    <row r="61" spans="1:8" ht="90" customHeight="1">
      <c r="A61" s="121"/>
      <c r="B61" s="20" t="s">
        <v>196</v>
      </c>
      <c r="C61" s="20" t="s">
        <v>197</v>
      </c>
      <c r="D61" s="40"/>
      <c r="E61" s="24" t="s">
        <v>198</v>
      </c>
      <c r="F61" s="118" t="str">
        <f>IF(D61="Nee","Bij verwerkingen in een land zonder passende bescherming t.o.v. de EU-regels zijn additionele waarborgen nodig, om het privacyrisico voor de betrokkene te beperken. Zo niet is de doorgifte onrechtmatig en wordt de kans op datalekken vergroot.","-")</f>
        <v>-</v>
      </c>
    </row>
    <row r="62" spans="1:8" s="94" customFormat="1" ht="60" customHeight="1">
      <c r="A62" s="121"/>
      <c r="B62" s="20" t="s">
        <v>199</v>
      </c>
      <c r="C62" s="20" t="s">
        <v>200</v>
      </c>
      <c r="D62" s="40" t="s">
        <v>21</v>
      </c>
      <c r="E62" s="24" t="s">
        <v>201</v>
      </c>
      <c r="F62" s="118" t="str">
        <f>IF(D62="Nee","Indien bovenstaande opties niet van toepassing zijn betekent dat dat er gegevens uitgewisseld worden met een land zonder adequaat beschermingsniveau. Dit is in strijd met de wet en kan zorgen voor reputatieschade, ontevredenheid en hoge boetes","-")</f>
        <v>Indien bovenstaande opties niet van toepassing zijn betekent dat dat er gegevens uitgewisseld worden met een land zonder adequaat beschermingsniveau. Dit is in strijd met de wet en kan zorgen voor reputatieschade, ontevredenheid en hoge boetes</v>
      </c>
      <c r="G62" s="128"/>
      <c r="H62"/>
    </row>
    <row r="63" spans="1:8" s="95" customFormat="1">
      <c r="A63" s="121"/>
      <c r="B63" s="160" t="s">
        <v>202</v>
      </c>
      <c r="C63" s="140"/>
      <c r="D63" s="126" t="s">
        <v>96</v>
      </c>
      <c r="E63" s="126" t="s">
        <v>97</v>
      </c>
      <c r="F63" s="127" t="s">
        <v>98</v>
      </c>
    </row>
    <row r="64" spans="1:8" ht="66">
      <c r="A64" s="121"/>
      <c r="B64" s="20" t="s">
        <v>203</v>
      </c>
      <c r="C64" s="20" t="s">
        <v>204</v>
      </c>
      <c r="D64" s="40"/>
      <c r="E64" s="24" t="s">
        <v>205</v>
      </c>
      <c r="F64" s="118" t="str">
        <f>IF(D64="Ja","Als de OR niet wordt geïnformeerd, dan loopt PostNL het risico dat haar relatie met de OR wordt aangetast.","-")</f>
        <v>-</v>
      </c>
    </row>
    <row r="65" spans="1:8" ht="79.2">
      <c r="A65" s="121"/>
      <c r="B65" s="20" t="s">
        <v>206</v>
      </c>
      <c r="C65" s="20" t="s">
        <v>207</v>
      </c>
      <c r="D65" s="20"/>
      <c r="E65" s="24" t="s">
        <v>208</v>
      </c>
      <c r="F65" s="118" t="s">
        <v>209</v>
      </c>
    </row>
    <row r="66" spans="1:8" ht="42" customHeight="1">
      <c r="A66" s="121"/>
      <c r="B66" s="20" t="s">
        <v>210</v>
      </c>
      <c r="C66" s="20" t="s">
        <v>211</v>
      </c>
      <c r="D66" s="40"/>
      <c r="E66" s="24" t="s">
        <v>126</v>
      </c>
      <c r="F66" s="118" t="str">
        <f>IF(D66="Ja","Door de hiërarchische verhouding tussen werkgever en werknemer geldt toestemming, die volledig vrij moet zijn, niet als geldige grondslag binnen een arbeidsrelatie. U dient dus een andere grondslag te hebben voor verwerking.","-")</f>
        <v>-</v>
      </c>
    </row>
    <row r="67" spans="1:8" s="95" customFormat="1">
      <c r="A67" s="121"/>
      <c r="B67" s="160" t="s">
        <v>212</v>
      </c>
      <c r="C67" s="140"/>
      <c r="D67" s="126" t="s">
        <v>96</v>
      </c>
      <c r="E67" s="126" t="s">
        <v>97</v>
      </c>
      <c r="F67" s="127" t="s">
        <v>98</v>
      </c>
    </row>
    <row r="68" spans="1:8" ht="52.8">
      <c r="A68" s="121"/>
      <c r="B68" s="20" t="s">
        <v>213</v>
      </c>
      <c r="C68" s="28" t="s">
        <v>214</v>
      </c>
      <c r="D68" s="40"/>
      <c r="E68" s="24" t="s">
        <v>215</v>
      </c>
      <c r="F68" s="118" t="str">
        <f>IF(D68="Ja","Indien persoonsgegevens worden gebruikt voor direct marketing activiteiten gelden meer wettelijke verplichtingen dan normaal. Niet-naleving van deze regels kan zorgen voor zware boetes, reputatieschade en ook als storend worden ervaren door de betrokkene.","-")</f>
        <v>-</v>
      </c>
    </row>
    <row r="69" spans="1:8" s="94" customFormat="1" ht="39.6">
      <c r="A69" s="121"/>
      <c r="B69" s="20" t="s">
        <v>216</v>
      </c>
      <c r="C69" s="28" t="s">
        <v>217</v>
      </c>
      <c r="D69" s="40" t="s">
        <v>21</v>
      </c>
      <c r="E69" s="24" t="s">
        <v>126</v>
      </c>
      <c r="F69" s="118"/>
      <c r="G69" s="128"/>
      <c r="H69"/>
    </row>
    <row r="70" spans="1:8" s="94" customFormat="1" ht="111" customHeight="1">
      <c r="A70" s="121"/>
      <c r="B70" s="20" t="s">
        <v>218</v>
      </c>
      <c r="C70" s="28" t="s">
        <v>219</v>
      </c>
      <c r="D70" s="40"/>
      <c r="E70" s="24" t="s">
        <v>126</v>
      </c>
      <c r="F70" s="118" t="str">
        <f>IF(D70="Nee","Buiten dat wanneer er niet een opt-out wordt geboden PostNL in strijd handelt met de wet, zorgt het vaak ook voor geërgerde klanten en ontevredenheid.","-")</f>
        <v>-</v>
      </c>
      <c r="G70" s="128"/>
      <c r="H70"/>
    </row>
    <row r="71" spans="1:8" s="94" customFormat="1" ht="52.8">
      <c r="A71" s="121"/>
      <c r="B71" s="20" t="s">
        <v>220</v>
      </c>
      <c r="C71" s="28" t="s">
        <v>221</v>
      </c>
      <c r="D71" s="40"/>
      <c r="E71" s="24" t="s">
        <v>126</v>
      </c>
      <c r="F71" s="118" t="str">
        <f>IF(D71="Nee","Direct marketingactiviteiten worden vaak als storend ervaren, zeker als een klant zich bewust heeft afgemeld. Zonder register waarin staat er wel of niet toestemming is gegeven kan er grote klantontevredenheid gaan heersen.","-")</f>
        <v>-</v>
      </c>
      <c r="G71" s="128"/>
      <c r="H71"/>
    </row>
    <row r="72" spans="1:8" s="94" customFormat="1" ht="52.8">
      <c r="A72" s="121"/>
      <c r="B72" s="20" t="s">
        <v>222</v>
      </c>
      <c r="C72" s="28" t="s">
        <v>223</v>
      </c>
      <c r="D72" s="40"/>
      <c r="E72" s="24" t="s">
        <v>126</v>
      </c>
      <c r="F72" s="118" t="str">
        <f>IF(D72="Nee","Zonder systeem wordt alsnog niet effectief gebruik gemaakt van het register, waardoor het risico op klantontevredenheid niet verkleint.","-")</f>
        <v>-</v>
      </c>
      <c r="G72" s="128"/>
      <c r="H72"/>
    </row>
    <row r="73" spans="1:8" s="94" customFormat="1" ht="53.4" thickBot="1">
      <c r="A73" s="124"/>
      <c r="B73" s="149" t="s">
        <v>224</v>
      </c>
      <c r="C73" s="150" t="s">
        <v>225</v>
      </c>
      <c r="D73" s="40"/>
      <c r="E73" s="151" t="s">
        <v>126</v>
      </c>
      <c r="F73" s="152"/>
      <c r="G73" s="128"/>
      <c r="H73"/>
    </row>
    <row r="74" spans="1:8">
      <c r="A74" s="125"/>
    </row>
    <row r="75" spans="1:8">
      <c r="A75" s="125"/>
    </row>
    <row r="76" spans="1:8">
      <c r="A76" s="125"/>
    </row>
    <row r="77" spans="1:8">
      <c r="A77" s="125"/>
    </row>
    <row r="78" spans="1:8">
      <c r="A78" s="125"/>
    </row>
    <row r="79" spans="1:8">
      <c r="A79" s="125"/>
    </row>
    <row r="80" spans="1:8">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sheetData>
  <mergeCells count="12">
    <mergeCell ref="G4:G25"/>
    <mergeCell ref="A1:G1"/>
    <mergeCell ref="B8:C8"/>
    <mergeCell ref="B10:C10"/>
    <mergeCell ref="B19:C19"/>
    <mergeCell ref="B29:C29"/>
    <mergeCell ref="B31:C31"/>
    <mergeCell ref="B47:C47"/>
    <mergeCell ref="B2:C2"/>
    <mergeCell ref="B3:F3"/>
    <mergeCell ref="B44:C44"/>
    <mergeCell ref="E7:F7"/>
  </mergeCells>
  <dataValidations count="1">
    <dataValidation allowBlank="1" showInputMessage="1" showErrorMessage="1" promptTitle="Kies uit lijst" prompt="Kies uit lijst" sqref="E28" xr:uid="{00000000-0002-0000-03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Menu!$A$1:$A$2</xm:f>
          </x14:formula1>
          <xm:sqref>D9 D20:D26 D30 D32 D34:D35 D37:D38 D40:D43 D48:D49 D45:D46 D51:D53 D55:D56 D59:D62 D68:D73 D64 D66 D11:D17</xm:sqref>
        </x14:dataValidation>
        <x14:dataValidation type="list" allowBlank="1" showInputMessage="1" showErrorMessage="1" xr:uid="{00000000-0002-0000-0300-000002000000}">
          <x14:formula1>
            <xm:f>Menu!$B$40:$B$45</xm:f>
          </x14:formula1>
          <xm:sqref>D18</xm:sqref>
        </x14:dataValidation>
        <x14:dataValidation type="list" allowBlank="1" showInputMessage="1" showErrorMessage="1" xr:uid="{00000000-0002-0000-0300-000003000000}">
          <x14:formula1>
            <xm:f>Menu!$B$47:$B$48</xm:f>
          </x14:formula1>
          <xm:sqref>D65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8"/>
  <sheetViews>
    <sheetView tabSelected="1" topLeftCell="A13" workbookViewId="0">
      <selection activeCell="B56" sqref="B56"/>
    </sheetView>
  </sheetViews>
  <sheetFormatPr defaultRowHeight="14.4"/>
  <cols>
    <col min="2" max="2" width="111.6640625" customWidth="1"/>
  </cols>
  <sheetData>
    <row r="1" spans="1:2">
      <c r="A1" t="s">
        <v>10</v>
      </c>
      <c r="B1" s="4" t="s">
        <v>226</v>
      </c>
    </row>
    <row r="2" spans="1:2">
      <c r="A2" t="s">
        <v>21</v>
      </c>
      <c r="B2" s="4" t="s">
        <v>227</v>
      </c>
    </row>
    <row r="3" spans="1:2">
      <c r="B3" s="4" t="s">
        <v>228</v>
      </c>
    </row>
    <row r="4" spans="1:2">
      <c r="B4" s="3" t="s">
        <v>229</v>
      </c>
    </row>
    <row r="5" spans="1:2">
      <c r="B5" s="3" t="s">
        <v>230</v>
      </c>
    </row>
    <row r="6" spans="1:2">
      <c r="B6" s="3" t="s">
        <v>231</v>
      </c>
    </row>
    <row r="7" spans="1:2">
      <c r="B7" s="5" t="s">
        <v>232</v>
      </c>
    </row>
    <row r="8" spans="1:2">
      <c r="B8" s="5" t="s">
        <v>233</v>
      </c>
    </row>
    <row r="14" spans="1:2">
      <c r="B14" s="1" t="s">
        <v>234</v>
      </c>
    </row>
    <row r="15" spans="1:2">
      <c r="B15" s="1" t="s">
        <v>15</v>
      </c>
    </row>
    <row r="16" spans="1:2">
      <c r="B16" s="1" t="s">
        <v>235</v>
      </c>
    </row>
    <row r="17" spans="2:2">
      <c r="B17" s="1" t="s">
        <v>236</v>
      </c>
    </row>
    <row r="18" spans="2:2">
      <c r="B18" s="1"/>
    </row>
    <row r="19" spans="2:2">
      <c r="B19" s="1"/>
    </row>
    <row r="20" spans="2:2">
      <c r="B20" s="1"/>
    </row>
    <row r="21" spans="2:2">
      <c r="B21" s="1"/>
    </row>
    <row r="23" spans="2:2">
      <c r="B23" s="1" t="s">
        <v>10</v>
      </c>
    </row>
    <row r="24" spans="2:2" ht="26.4">
      <c r="B24" s="6" t="s">
        <v>237</v>
      </c>
    </row>
    <row r="25" spans="2:2">
      <c r="B25" s="2" t="s">
        <v>238</v>
      </c>
    </row>
    <row r="26" spans="2:2">
      <c r="B26" s="1" t="s">
        <v>21</v>
      </c>
    </row>
    <row r="28" spans="2:2">
      <c r="B28" s="1" t="s">
        <v>239</v>
      </c>
    </row>
    <row r="29" spans="2:2">
      <c r="B29" s="1" t="s">
        <v>240</v>
      </c>
    </row>
    <row r="30" spans="2:2">
      <c r="B30" s="1" t="s">
        <v>31</v>
      </c>
    </row>
    <row r="32" spans="2:2">
      <c r="B32" s="21" t="s">
        <v>241</v>
      </c>
    </row>
    <row r="33" spans="2:2">
      <c r="B33" s="21" t="s">
        <v>50</v>
      </c>
    </row>
    <row r="34" spans="2:2">
      <c r="B34" s="21" t="s">
        <v>242</v>
      </c>
    </row>
    <row r="35" spans="2:2">
      <c r="B35" s="21" t="s">
        <v>243</v>
      </c>
    </row>
    <row r="36" spans="2:2" ht="26.4">
      <c r="B36" s="21" t="s">
        <v>244</v>
      </c>
    </row>
    <row r="37" spans="2:2" ht="26.4">
      <c r="B37" s="21" t="s">
        <v>245</v>
      </c>
    </row>
    <row r="39" spans="2:2" ht="79.2">
      <c r="B39" s="102" t="s">
        <v>246</v>
      </c>
    </row>
    <row r="40" spans="2:2" ht="16.5" customHeight="1">
      <c r="B40" s="104" t="s">
        <v>247</v>
      </c>
    </row>
    <row r="41" spans="2:2">
      <c r="B41" s="103" t="s">
        <v>248</v>
      </c>
    </row>
    <row r="42" spans="2:2">
      <c r="B42" s="103" t="s">
        <v>249</v>
      </c>
    </row>
    <row r="43" spans="2:2">
      <c r="B43" s="103" t="s">
        <v>250</v>
      </c>
    </row>
    <row r="44" spans="2:2">
      <c r="B44" s="103" t="s">
        <v>251</v>
      </c>
    </row>
    <row r="45" spans="2:2">
      <c r="B45" s="103" t="s">
        <v>252</v>
      </c>
    </row>
    <row r="47" spans="2:2">
      <c r="B47" s="103" t="s">
        <v>253</v>
      </c>
    </row>
    <row r="48" spans="2:2">
      <c r="B48" s="103" t="s">
        <v>254</v>
      </c>
    </row>
  </sheetData>
  <dataValidations count="1">
    <dataValidation type="list" allowBlank="1" showInputMessage="1" showErrorMessage="1" sqref="A1:A2" xr:uid="{00000000-0002-0000-0400-000000000000}">
      <formula1>$A$1:$A$2</formula1>
    </dataValidation>
  </dataValidations>
  <hyperlinks>
    <hyperlink ref="B24" r:id="rId1" xr:uid="{00000000-0004-0000-04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C2B717B020964EA20AEBDA9403B576" ma:contentTypeVersion="94" ma:contentTypeDescription="Een nieuw document maken." ma:contentTypeScope="" ma:versionID="0920f4b75cb5d4b21a69354f6121fae3">
  <xsd:schema xmlns:xsd="http://www.w3.org/2001/XMLSchema" xmlns:xs="http://www.w3.org/2001/XMLSchema" xmlns:p="http://schemas.microsoft.com/office/2006/metadata/properties" xmlns:ns2="4a51b7c3-22bb-4ce1-9b73-d8e0bdc47223" xmlns:ns3="8a251d92-80b6-47a5-a748-a093b7417dbf" targetNamespace="http://schemas.microsoft.com/office/2006/metadata/properties" ma:root="true" ma:fieldsID="077d564dce987459c80bbab7931f4fe1" ns2:_="" ns3:_="">
    <xsd:import namespace="4a51b7c3-22bb-4ce1-9b73-d8e0bdc47223"/>
    <xsd:import namespace="8a251d92-80b6-47a5-a748-a093b7417d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Locatio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1b7c3-22bb-4ce1-9b73-d8e0bdc4722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251d92-80b6-47a5-a748-a093b7417dbf" elementFormDefault="qualified">
    <xsd:import namespace="http://schemas.microsoft.com/office/2006/documentManagement/types"/>
    <xsd:import namespace="http://schemas.microsoft.com/office/infopath/2007/PartnerControls"/>
    <xsd:element name="SharedWithUsers" ma:index="11"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521ee6b9-0bd5-45bb-a028-cf13b08c6ebd" ContentTypeId="0x0101" PreviousValue="true"/>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0F3F2-975E-47AC-A3C7-7366B0697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1b7c3-22bb-4ce1-9b73-d8e0bdc47223"/>
    <ds:schemaRef ds:uri="8a251d92-80b6-47a5-a748-a093b7417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4D9C4-E53C-440D-9683-4417EC8BC1F2}">
  <ds:schemaRefs>
    <ds:schemaRef ds:uri="http://schemas.microsoft.com/sharepoint/v3/contenttype/forms"/>
  </ds:schemaRefs>
</ds:datastoreItem>
</file>

<file path=customXml/itemProps3.xml><?xml version="1.0" encoding="utf-8"?>
<ds:datastoreItem xmlns:ds="http://schemas.openxmlformats.org/officeDocument/2006/customXml" ds:itemID="{A6CD6194-908A-418B-A4F3-BFC0AB57626B}">
  <ds:schemaRefs>
    <ds:schemaRef ds:uri="http://schemas.microsoft.com/sharepoint/events"/>
  </ds:schemaRefs>
</ds:datastoreItem>
</file>

<file path=customXml/itemProps4.xml><?xml version="1.0" encoding="utf-8"?>
<ds:datastoreItem xmlns:ds="http://schemas.openxmlformats.org/officeDocument/2006/customXml" ds:itemID="{4C5447EF-0414-49F1-9602-D81F5E37BBC3}">
  <ds:schemaRefs>
    <ds:schemaRef ds:uri="Microsoft.SharePoint.Taxonomy.ContentTypeSync"/>
  </ds:schemaRefs>
</ds:datastoreItem>
</file>

<file path=customXml/itemProps5.xml><?xml version="1.0" encoding="utf-8"?>
<ds:datastoreItem xmlns:ds="http://schemas.openxmlformats.org/officeDocument/2006/customXml" ds:itemID="{38FCDCCC-8664-4B38-A9C0-13985915451A}">
  <ds:schemaRefs>
    <ds:schemaRef ds:uri="http://purl.org/dc/elements/1.1/"/>
    <ds:schemaRef ds:uri="http://schemas.microsoft.com/office/2006/metadata/properties"/>
    <ds:schemaRef ds:uri="http://schemas.openxmlformats.org/package/2006/metadata/core-properties"/>
    <ds:schemaRef ds:uri="4a51b7c3-22bb-4ce1-9b73-d8e0bdc47223"/>
    <ds:schemaRef ds:uri="http://purl.org/dc/terms/"/>
    <ds:schemaRef ds:uri="http://schemas.microsoft.com/office/infopath/2007/PartnerControls"/>
    <ds:schemaRef ds:uri="http://schemas.microsoft.com/office/2006/documentManagement/types"/>
    <ds:schemaRef ds:uri="http://purl.org/dc/dcmitype/"/>
    <ds:schemaRef ds:uri="8a251d92-80b6-47a5-a748-a093b7417d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Inschatting</vt:lpstr>
      <vt:lpstr>DPIA Light</vt:lpstr>
      <vt:lpstr>Actie DPIA Light</vt:lpstr>
      <vt:lpstr>DPIA Full</vt:lpstr>
      <vt:lpstr>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Landwaart, Arvid</dc:creator>
  <cp:keywords>Cyber Security; Privacy</cp:keywords>
  <dc:description/>
  <cp:lastModifiedBy>Meer, Nelleke van der</cp:lastModifiedBy>
  <cp:revision/>
  <dcterms:created xsi:type="dcterms:W3CDTF">2017-02-06T10:51:37Z</dcterms:created>
  <dcterms:modified xsi:type="dcterms:W3CDTF">2021-10-22T07:52:15Z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11;#Privacy|173bdb92-ec1d-4763-956d-727be4254a0f;#10;#Cyber Security|353b4347-4b7d-455f-abd6-bda3feb4a1f2</vt:lpwstr>
  </property>
  <property fmtid="{D5CDD505-2E9C-101B-9397-08002B2CF9AE}" pid="3" name="Afdeling">
    <vt:lpwstr>2;#PostNL IT|4d38b218-6172-43f1-b831-1329e6b5dbfd</vt:lpwstr>
  </property>
  <property fmtid="{D5CDD505-2E9C-101B-9397-08002B2CF9AE}" pid="4" name="Dataclassificatie">
    <vt:lpwstr>9;#Confidientiele informatie|5d05be50-7e54-4136-a724-452cebbd5c0f</vt:lpwstr>
  </property>
  <property fmtid="{D5CDD505-2E9C-101B-9397-08002B2CF9AE}" pid="5" name="BusinessUnit">
    <vt:lpwstr>2;#PostNL IT|4d38b218-6172-43f1-b831-1329e6b5dbfd</vt:lpwstr>
  </property>
  <property fmtid="{D5CDD505-2E9C-101B-9397-08002B2CF9AE}" pid="6" name="ContentTypeId">
    <vt:lpwstr>0x01010038C2B717B020964EA20AEBDA9403B576</vt:lpwstr>
  </property>
  <property fmtid="{D5CDD505-2E9C-101B-9397-08002B2CF9AE}" pid="7" name="Domein">
    <vt:lpwstr>1;#IT|4de50992-2506-4d13-8c0f-8df80d57abb8</vt:lpwstr>
  </property>
  <property fmtid="{D5CDD505-2E9C-101B-9397-08002B2CF9AE}" pid="8" name="TaxKeywordTaxHTField">
    <vt:lpwstr>Privacy|173bdb92-ec1d-4763-956d-727be4254a0f;Cyber Security|353b4347-4b7d-455f-abd6-bda3feb4a1f2</vt:lpwstr>
  </property>
</Properties>
</file>